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List1" sheetId="1" r:id="rId1"/>
    <sheet name="List2" sheetId="2" r:id="rId2"/>
    <sheet name="List3" sheetId="3" r:id="rId3"/>
  </sheets>
  <definedNames>
    <definedName name="kap">List1!$J$4:$J$9</definedName>
    <definedName name="let">List1!$B$4:$G$9</definedName>
    <definedName name="poz">List1!$I$4:$I$9</definedName>
    <definedName name="vysledek">List1!$B$16:$G$16</definedName>
    <definedName name="zisk">List1!$B$14:$G$14</definedName>
    <definedName name="zisk_fce">List1!$B$18</definedName>
  </definedNames>
  <calcPr calcId="124519"/>
</workbook>
</file>

<file path=xl/calcChain.xml><?xml version="1.0" encoding="utf-8"?>
<calcChain xmlns="http://schemas.openxmlformats.org/spreadsheetml/2006/main">
  <c r="B14" i="1"/>
  <c r="B13"/>
  <c r="E24"/>
  <c r="F24"/>
  <c r="F23"/>
  <c r="F39" l="1"/>
  <c r="E39"/>
  <c r="D39"/>
  <c r="C39"/>
  <c r="B39"/>
  <c r="A39"/>
  <c r="F38"/>
  <c r="E38"/>
  <c r="D38"/>
  <c r="C38"/>
  <c r="B38"/>
  <c r="A38"/>
  <c r="B32"/>
  <c r="C32"/>
  <c r="D32"/>
  <c r="D33" s="1"/>
  <c r="D35" s="1"/>
  <c r="E32"/>
  <c r="F32"/>
  <c r="F33" s="1"/>
  <c r="B31"/>
  <c r="B33" s="1"/>
  <c r="C31"/>
  <c r="C33" s="1"/>
  <c r="C35" s="1"/>
  <c r="D31"/>
  <c r="E31"/>
  <c r="E33" s="1"/>
  <c r="F31"/>
  <c r="A32"/>
  <c r="A31"/>
  <c r="A33" s="1"/>
  <c r="F25"/>
  <c r="F26"/>
  <c r="E25"/>
  <c r="E26"/>
  <c r="D25"/>
  <c r="D23"/>
  <c r="D26" s="1"/>
  <c r="C25"/>
  <c r="C24"/>
  <c r="C26" s="1"/>
  <c r="B25"/>
  <c r="B24"/>
  <c r="B23"/>
  <c r="B26" s="1"/>
  <c r="A25"/>
  <c r="A24"/>
  <c r="A23"/>
  <c r="A26" s="1"/>
  <c r="C13"/>
  <c r="D13"/>
  <c r="E13"/>
  <c r="F13"/>
  <c r="G13"/>
  <c r="C14"/>
  <c r="D14"/>
  <c r="E14"/>
  <c r="F14"/>
  <c r="G14"/>
  <c r="F9"/>
  <c r="G9"/>
  <c r="E9"/>
  <c r="D9"/>
  <c r="C9"/>
  <c r="B9"/>
  <c r="E35" l="1"/>
  <c r="F35"/>
  <c r="A35"/>
  <c r="G33"/>
  <c r="G26"/>
  <c r="B35"/>
</calcChain>
</file>

<file path=xl/sharedStrings.xml><?xml version="1.0" encoding="utf-8"?>
<sst xmlns="http://schemas.openxmlformats.org/spreadsheetml/2006/main" count="34" uniqueCount="21">
  <si>
    <t>1.třída</t>
  </si>
  <si>
    <t>2.třída</t>
  </si>
  <si>
    <t>3.třída</t>
  </si>
  <si>
    <t>letušky</t>
  </si>
  <si>
    <t>piloti</t>
  </si>
  <si>
    <t>tržba</t>
  </si>
  <si>
    <t>zisk</t>
  </si>
  <si>
    <t>nafta</t>
  </si>
  <si>
    <t>≤</t>
  </si>
  <si>
    <t>Airbus A380-800</t>
  </si>
  <si>
    <t>Airbus A330-200</t>
  </si>
  <si>
    <t>Airbus A340-300</t>
  </si>
  <si>
    <t>Boeing 777-200LR</t>
  </si>
  <si>
    <t>Boeing 777-300ER</t>
  </si>
  <si>
    <t>náklady mzdy</t>
  </si>
  <si>
    <t>náklady: platy pilotů a letušek</t>
  </si>
  <si>
    <t>80%nádrž</t>
  </si>
  <si>
    <t>Zisk</t>
  </si>
  <si>
    <t>Vybraná letadla</t>
  </si>
  <si>
    <t>náklady  mzdy na letušky</t>
  </si>
  <si>
    <t>náklady mzdy na piloty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</si>
</sst>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/>
    <xf numFmtId="0" fontId="2" fillId="2" borderId="1" xfId="0" applyFont="1" applyFill="1" applyBorder="1"/>
    <xf numFmtId="0" fontId="2" fillId="0" borderId="0" xfId="0" applyFont="1" applyAlignment="1">
      <alignment horizontal="center" wrapText="1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I39"/>
  <sheetViews>
    <sheetView tabSelected="1" workbookViewId="0">
      <selection activeCell="B11" sqref="B11:G11"/>
    </sheetView>
  </sheetViews>
  <sheetFormatPr defaultRowHeight="15"/>
  <cols>
    <col min="1" max="1" width="17.42578125" customWidth="1"/>
    <col min="2" max="4" width="15.28515625" bestFit="1" customWidth="1"/>
    <col min="5" max="5" width="16.42578125" bestFit="1" customWidth="1"/>
    <col min="6" max="7" width="16.5703125" bestFit="1" customWidth="1"/>
  </cols>
  <sheetData>
    <row r="3" spans="1:9">
      <c r="A3" s="2"/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13</v>
      </c>
    </row>
    <row r="4" spans="1:9">
      <c r="A4" s="5" t="s">
        <v>0</v>
      </c>
      <c r="B4" s="10">
        <v>14</v>
      </c>
      <c r="C4" s="11">
        <v>12</v>
      </c>
      <c r="D4" s="11">
        <v>12</v>
      </c>
      <c r="E4" s="11">
        <v>8</v>
      </c>
      <c r="F4" s="11">
        <v>0</v>
      </c>
      <c r="G4" s="12">
        <v>8</v>
      </c>
      <c r="H4" s="1" t="s">
        <v>8</v>
      </c>
      <c r="I4" s="2">
        <v>49</v>
      </c>
    </row>
    <row r="5" spans="1:9">
      <c r="A5" s="5" t="s">
        <v>1</v>
      </c>
      <c r="B5" s="10">
        <v>76</v>
      </c>
      <c r="C5" s="11">
        <v>42</v>
      </c>
      <c r="D5" s="11">
        <v>42</v>
      </c>
      <c r="E5" s="11">
        <v>42</v>
      </c>
      <c r="F5" s="11">
        <v>42</v>
      </c>
      <c r="G5" s="12">
        <v>42</v>
      </c>
      <c r="H5" s="1" t="s">
        <v>8</v>
      </c>
      <c r="I5" s="2">
        <v>270</v>
      </c>
    </row>
    <row r="6" spans="1:9">
      <c r="A6" s="5" t="s">
        <v>2</v>
      </c>
      <c r="B6" s="10">
        <v>399</v>
      </c>
      <c r="C6" s="11">
        <v>183</v>
      </c>
      <c r="D6" s="11">
        <v>213</v>
      </c>
      <c r="E6" s="11">
        <v>216</v>
      </c>
      <c r="F6" s="11">
        <v>385</v>
      </c>
      <c r="G6" s="12">
        <v>304</v>
      </c>
      <c r="H6" s="1" t="s">
        <v>8</v>
      </c>
      <c r="I6" s="2">
        <v>1500</v>
      </c>
    </row>
    <row r="7" spans="1:9">
      <c r="A7" s="5" t="s">
        <v>3</v>
      </c>
      <c r="B7" s="10">
        <v>21</v>
      </c>
      <c r="C7" s="11">
        <v>6</v>
      </c>
      <c r="D7" s="11">
        <v>7</v>
      </c>
      <c r="E7" s="11">
        <v>9</v>
      </c>
      <c r="F7" s="11">
        <v>13</v>
      </c>
      <c r="G7" s="12">
        <v>10</v>
      </c>
      <c r="H7" s="1" t="s">
        <v>8</v>
      </c>
      <c r="I7" s="2">
        <v>50</v>
      </c>
    </row>
    <row r="8" spans="1:9">
      <c r="A8" s="5" t="s">
        <v>4</v>
      </c>
      <c r="B8" s="10">
        <v>2</v>
      </c>
      <c r="C8" s="11">
        <v>2</v>
      </c>
      <c r="D8" s="11">
        <v>2</v>
      </c>
      <c r="E8" s="11">
        <v>2</v>
      </c>
      <c r="F8" s="11">
        <v>2</v>
      </c>
      <c r="G8" s="12">
        <v>2</v>
      </c>
      <c r="H8" s="1" t="s">
        <v>8</v>
      </c>
      <c r="I8" s="2">
        <v>20</v>
      </c>
    </row>
    <row r="9" spans="1:9">
      <c r="A9" s="5" t="s">
        <v>7</v>
      </c>
      <c r="B9" s="13">
        <f>0.8*320000</f>
        <v>256000</v>
      </c>
      <c r="C9" s="14">
        <f>0.8*139100</f>
        <v>111280</v>
      </c>
      <c r="D9" s="14">
        <f>0.8*155040</f>
        <v>124032</v>
      </c>
      <c r="E9" s="14">
        <f>0.8*117348</f>
        <v>93878.400000000009</v>
      </c>
      <c r="F9" s="14">
        <f>0.8*117348</f>
        <v>93878.400000000009</v>
      </c>
      <c r="G9" s="15">
        <f>0.8*117348</f>
        <v>93878.400000000009</v>
      </c>
      <c r="H9" s="1" t="s">
        <v>8</v>
      </c>
      <c r="I9" s="2">
        <v>650000</v>
      </c>
    </row>
    <row r="11" spans="1:9">
      <c r="B11" s="6" t="s">
        <v>9</v>
      </c>
      <c r="C11" s="6" t="s">
        <v>10</v>
      </c>
      <c r="D11" s="6" t="s">
        <v>11</v>
      </c>
      <c r="E11" s="6" t="s">
        <v>12</v>
      </c>
      <c r="F11" s="6" t="s">
        <v>13</v>
      </c>
      <c r="G11" s="6" t="s">
        <v>13</v>
      </c>
    </row>
    <row r="12" spans="1:9">
      <c r="A12" s="2" t="s">
        <v>14</v>
      </c>
      <c r="B12" s="7">
        <v>168600</v>
      </c>
      <c r="C12" s="2">
        <v>77100</v>
      </c>
      <c r="D12" s="2">
        <v>83400</v>
      </c>
      <c r="E12" s="2">
        <v>96900</v>
      </c>
      <c r="F12" s="2">
        <v>114300</v>
      </c>
      <c r="G12" s="2">
        <v>102000</v>
      </c>
    </row>
    <row r="13" spans="1:9">
      <c r="A13" s="2" t="s">
        <v>5</v>
      </c>
      <c r="B13" s="2">
        <f>(65394*B4)+(42394*B5)+(12573*B6)</f>
        <v>9154087</v>
      </c>
      <c r="C13" s="2">
        <f t="shared" ref="C13:G13" si="0">(65394*C4)+(42394*C5)+(12573*C6)</f>
        <v>4866135</v>
      </c>
      <c r="D13" s="2">
        <f t="shared" si="0"/>
        <v>5243325</v>
      </c>
      <c r="E13" s="2">
        <f t="shared" si="0"/>
        <v>5019468</v>
      </c>
      <c r="F13" s="2">
        <f t="shared" si="0"/>
        <v>6621153</v>
      </c>
      <c r="G13" s="2">
        <f t="shared" si="0"/>
        <v>6125892</v>
      </c>
    </row>
    <row r="14" spans="1:9">
      <c r="A14" s="6" t="s">
        <v>6</v>
      </c>
      <c r="B14" s="6">
        <f>B13-B12</f>
        <v>8985487</v>
      </c>
      <c r="C14" s="6">
        <f t="shared" ref="C14:G14" si="1">C13-C12</f>
        <v>4789035</v>
      </c>
      <c r="D14" s="6">
        <f t="shared" si="1"/>
        <v>5159925</v>
      </c>
      <c r="E14" s="6">
        <f t="shared" si="1"/>
        <v>4922568</v>
      </c>
      <c r="F14" s="6">
        <f t="shared" si="1"/>
        <v>6506853</v>
      </c>
      <c r="G14" s="6">
        <f t="shared" si="1"/>
        <v>6023892</v>
      </c>
    </row>
    <row r="16" spans="1:9">
      <c r="A16" s="8" t="s">
        <v>18</v>
      </c>
      <c r="B16" s="6">
        <v>0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</row>
    <row r="18" spans="1:7">
      <c r="A18" s="5" t="s">
        <v>17</v>
      </c>
      <c r="B18" s="6">
        <v>27402273</v>
      </c>
    </row>
    <row r="19" spans="1:7" ht="30" customHeight="1">
      <c r="A19" s="3" t="s">
        <v>15</v>
      </c>
    </row>
    <row r="22" spans="1:7" ht="30">
      <c r="A22" s="9" t="s">
        <v>19</v>
      </c>
    </row>
    <row r="23" spans="1:7">
      <c r="A23">
        <f>3*700*12</f>
        <v>25200</v>
      </c>
      <c r="B23">
        <f>700*12</f>
        <v>8400</v>
      </c>
      <c r="C23">
        <v>8400</v>
      </c>
      <c r="D23">
        <f>2*700*12</f>
        <v>16800</v>
      </c>
      <c r="E23">
        <v>0</v>
      </c>
      <c r="F23">
        <f>2*700*12</f>
        <v>16800</v>
      </c>
    </row>
    <row r="24" spans="1:7">
      <c r="A24">
        <f>8*525*12</f>
        <v>50400</v>
      </c>
      <c r="B24">
        <f>525*12</f>
        <v>6300</v>
      </c>
      <c r="C24">
        <f>525*2*12</f>
        <v>12600</v>
      </c>
      <c r="D24">
        <v>12600</v>
      </c>
      <c r="E24">
        <f>5*525*12</f>
        <v>31500</v>
      </c>
      <c r="F24">
        <f>2*525*12</f>
        <v>12600</v>
      </c>
    </row>
    <row r="25" spans="1:7">
      <c r="A25">
        <f>10*425*12</f>
        <v>51000</v>
      </c>
      <c r="B25">
        <f>4*425*12</f>
        <v>20400</v>
      </c>
      <c r="C25">
        <f>4*12*425</f>
        <v>20400</v>
      </c>
      <c r="D25">
        <f>5*425*12</f>
        <v>25500</v>
      </c>
      <c r="E25">
        <f>8*425*12</f>
        <v>40800</v>
      </c>
      <c r="F25">
        <f>6*425*12</f>
        <v>30600</v>
      </c>
    </row>
    <row r="26" spans="1:7">
      <c r="A26">
        <f t="shared" ref="A26:F26" si="2">SUM(A23:A25)</f>
        <v>126600</v>
      </c>
      <c r="B26">
        <f t="shared" si="2"/>
        <v>35100</v>
      </c>
      <c r="C26">
        <f t="shared" si="2"/>
        <v>41400</v>
      </c>
      <c r="D26">
        <f t="shared" si="2"/>
        <v>54900</v>
      </c>
      <c r="E26">
        <f t="shared" si="2"/>
        <v>72300</v>
      </c>
      <c r="F26">
        <f t="shared" si="2"/>
        <v>60000</v>
      </c>
      <c r="G26">
        <f>SUM(A26:F26)</f>
        <v>390300</v>
      </c>
    </row>
    <row r="29" spans="1:7" ht="30">
      <c r="A29" s="9" t="s">
        <v>20</v>
      </c>
    </row>
    <row r="31" spans="1:7">
      <c r="A31">
        <f t="shared" ref="A31:F31" si="3">2000*12</f>
        <v>24000</v>
      </c>
      <c r="B31">
        <f t="shared" si="3"/>
        <v>24000</v>
      </c>
      <c r="C31">
        <f t="shared" si="3"/>
        <v>24000</v>
      </c>
      <c r="D31">
        <f t="shared" si="3"/>
        <v>24000</v>
      </c>
      <c r="E31">
        <f t="shared" si="3"/>
        <v>24000</v>
      </c>
      <c r="F31">
        <f t="shared" si="3"/>
        <v>24000</v>
      </c>
    </row>
    <row r="32" spans="1:7">
      <c r="A32">
        <f t="shared" ref="A32:F32" si="4">1500*12</f>
        <v>18000</v>
      </c>
      <c r="B32">
        <f t="shared" si="4"/>
        <v>18000</v>
      </c>
      <c r="C32">
        <f t="shared" si="4"/>
        <v>18000</v>
      </c>
      <c r="D32">
        <f t="shared" si="4"/>
        <v>18000</v>
      </c>
      <c r="E32">
        <f t="shared" si="4"/>
        <v>18000</v>
      </c>
      <c r="F32">
        <f t="shared" si="4"/>
        <v>18000</v>
      </c>
    </row>
    <row r="33" spans="1:8">
      <c r="A33">
        <f t="shared" ref="A33:F33" si="5">SUM(A31:A32)</f>
        <v>42000</v>
      </c>
      <c r="B33">
        <f t="shared" si="5"/>
        <v>42000</v>
      </c>
      <c r="C33">
        <f t="shared" si="5"/>
        <v>42000</v>
      </c>
      <c r="D33">
        <f t="shared" si="5"/>
        <v>42000</v>
      </c>
      <c r="E33">
        <f t="shared" si="5"/>
        <v>42000</v>
      </c>
      <c r="F33">
        <f t="shared" si="5"/>
        <v>42000</v>
      </c>
      <c r="G33">
        <f>SUM(A33:F33)</f>
        <v>252000</v>
      </c>
    </row>
    <row r="35" spans="1:8">
      <c r="A35">
        <f t="shared" ref="A35:F35" si="6">A33+A26</f>
        <v>168600</v>
      </c>
      <c r="B35">
        <f t="shared" si="6"/>
        <v>77100</v>
      </c>
      <c r="C35">
        <f t="shared" si="6"/>
        <v>83400</v>
      </c>
      <c r="D35">
        <f t="shared" si="6"/>
        <v>96900</v>
      </c>
      <c r="E35">
        <f t="shared" si="6"/>
        <v>114300</v>
      </c>
      <c r="F35">
        <f t="shared" si="6"/>
        <v>102000</v>
      </c>
    </row>
    <row r="37" spans="1:8">
      <c r="A37" s="4" t="s">
        <v>7</v>
      </c>
    </row>
    <row r="38" spans="1:8">
      <c r="A38">
        <f>0.8*320000</f>
        <v>256000</v>
      </c>
      <c r="B38">
        <f>0.8*139100</f>
        <v>111280</v>
      </c>
      <c r="C38">
        <f>0.8*155040</f>
        <v>124032</v>
      </c>
      <c r="D38">
        <f>0.8*117348</f>
        <v>93878.400000000009</v>
      </c>
      <c r="E38">
        <f>0.8*117348</f>
        <v>93878.400000000009</v>
      </c>
      <c r="F38">
        <f>0.8*117348</f>
        <v>93878.400000000009</v>
      </c>
      <c r="H38" t="s">
        <v>16</v>
      </c>
    </row>
    <row r="39" spans="1:8">
      <c r="A39">
        <f>84600*0.8</f>
        <v>67680</v>
      </c>
      <c r="B39">
        <f>36740*0.8</f>
        <v>29392</v>
      </c>
      <c r="C39">
        <f>40960*0.8</f>
        <v>32768</v>
      </c>
      <c r="D39">
        <f>117348*0.8</f>
        <v>93878.400000000009</v>
      </c>
      <c r="E39">
        <f>117348*0.8</f>
        <v>93878.400000000009</v>
      </c>
      <c r="F39">
        <f>117348*0.8</f>
        <v>93878.400000000009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List1</vt:lpstr>
      <vt:lpstr>List2</vt:lpstr>
      <vt:lpstr>List3</vt:lpstr>
      <vt:lpstr>kap</vt:lpstr>
      <vt:lpstr>let</vt:lpstr>
      <vt:lpstr>poz</vt:lpstr>
      <vt:lpstr>vysledek</vt:lpstr>
      <vt:lpstr>zisk</vt:lpstr>
      <vt:lpstr>zisk_fce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</dc:creator>
  <cp:lastModifiedBy>Markéta</cp:lastModifiedBy>
  <dcterms:created xsi:type="dcterms:W3CDTF">2012-04-07T11:17:51Z</dcterms:created>
  <dcterms:modified xsi:type="dcterms:W3CDTF">2012-05-23T12:31:32Z</dcterms:modified>
</cp:coreProperties>
</file>