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660" windowHeight="9405" activeTab="2"/>
  </bookViews>
  <sheets>
    <sheet name="VÝSLEDKY Z MODELU" sheetId="1" r:id="rId1"/>
    <sheet name="ÚMRTNOSTNÉ TABUĽKY" sheetId="2" r:id="rId2"/>
    <sheet name="PROGNÓZA 2025" sheetId="3" r:id="rId3"/>
  </sheets>
  <definedNames/>
  <calcPr fullCalcOnLoad="1"/>
</workbook>
</file>

<file path=xl/sharedStrings.xml><?xml version="1.0" encoding="utf-8"?>
<sst xmlns="http://schemas.openxmlformats.org/spreadsheetml/2006/main" count="875" uniqueCount="271">
  <si>
    <t>do 7 dní</t>
  </si>
  <si>
    <t>od 7 - 28 dní</t>
  </si>
  <si>
    <t>od 28 dňa - 1 roka</t>
  </si>
  <si>
    <t>Vlastné výpočty</t>
  </si>
  <si>
    <t>Reálne dáta</t>
  </si>
  <si>
    <t>CHLAPCI</t>
  </si>
  <si>
    <t xml:space="preserve">Živonarodení </t>
  </si>
  <si>
    <t>DIEVČATÁ</t>
  </si>
  <si>
    <t>Počet 1 ročných</t>
  </si>
  <si>
    <t>Počet 2 ročných</t>
  </si>
  <si>
    <t>Počet 4 ročných</t>
  </si>
  <si>
    <t>0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</si>
  <si>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</si>
  <si>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</si>
  <si>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</si>
  <si>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</si>
  <si>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</si>
  <si>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</si>
  <si>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</si>
  <si>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</si>
  <si>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</si>
  <si>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</si>
  <si>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</si>
  <si>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</si>
  <si>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</si>
  <si>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</si>
  <si>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</si>
  <si>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</si>
  <si>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</si>
  <si>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1-4</t>
  </si>
  <si>
    <t>5-9</t>
  </si>
  <si>
    <t>Zomrelí v roku 1</t>
  </si>
  <si>
    <t>Zomrelí v roku 2</t>
  </si>
  <si>
    <t>Zomrelí v roku 3</t>
  </si>
  <si>
    <t>Zomrelí v roku 4</t>
  </si>
  <si>
    <t>Zomrelí v roku 5</t>
  </si>
  <si>
    <t>Zomrelí v roku 6</t>
  </si>
  <si>
    <t>Zomrelí v roku 7</t>
  </si>
  <si>
    <t>Zomrelí v roku 8</t>
  </si>
  <si>
    <t>Zomrelí v roku 9</t>
  </si>
  <si>
    <t>Zomrelí v roku 10</t>
  </si>
  <si>
    <t>Zomrelí v roku 11</t>
  </si>
  <si>
    <t>Zomrelí v roku 12</t>
  </si>
  <si>
    <t>Zomrelí v roku 13</t>
  </si>
  <si>
    <t>Zomrelí v roku 14</t>
  </si>
  <si>
    <t>Zomrelí v roku 15</t>
  </si>
  <si>
    <t>Zomrelí v roku 16</t>
  </si>
  <si>
    <t>Zomrelí v roku 17</t>
  </si>
  <si>
    <t>Zomrelí v roku 18</t>
  </si>
  <si>
    <t>Zomrelí v roku 19</t>
  </si>
  <si>
    <t>Zomrelí v roku 20</t>
  </si>
  <si>
    <t>Zomrelí v roku 21</t>
  </si>
  <si>
    <t>Zomrelí v roku 22</t>
  </si>
  <si>
    <t>Zomrelí v roku 23</t>
  </si>
  <si>
    <t>Zomrelí v roku 24</t>
  </si>
  <si>
    <t>Zomrelí v roku 25</t>
  </si>
  <si>
    <t>Zomrelí v roku 26</t>
  </si>
  <si>
    <t>Zomrelí v roku 27</t>
  </si>
  <si>
    <t>Zomrelí v roku 28</t>
  </si>
  <si>
    <t>Zomrelí v roku 29</t>
  </si>
  <si>
    <t>Zomrelí v roku 30</t>
  </si>
  <si>
    <t>Zomrelí v roku 31</t>
  </si>
  <si>
    <t>Zomrelí v roku 32</t>
  </si>
  <si>
    <t>Zomrelí v roku 33</t>
  </si>
  <si>
    <t>Zomrelí v roku 34</t>
  </si>
  <si>
    <t>Zomrelí v roku 35</t>
  </si>
  <si>
    <t>Zomrelí v roku 36</t>
  </si>
  <si>
    <t>Zomrelí v roku 37</t>
  </si>
  <si>
    <t>Zomrelí v roku 38</t>
  </si>
  <si>
    <t>Zomrelí v roku 39</t>
  </si>
  <si>
    <t>Zomrelí v roku 40</t>
  </si>
  <si>
    <t>Zomrelí v roku 41</t>
  </si>
  <si>
    <t>Zomrelí v roku 42</t>
  </si>
  <si>
    <t>Zomrelí v roku 43</t>
  </si>
  <si>
    <t>Zomrelí v roku 44</t>
  </si>
  <si>
    <t>Zomrelí v roku 45</t>
  </si>
  <si>
    <t>Zomrelí v roku 46</t>
  </si>
  <si>
    <t>Zomrelí v roku 47</t>
  </si>
  <si>
    <t>Zomrelí v roku 48</t>
  </si>
  <si>
    <t>Zomrelí v roku 49</t>
  </si>
  <si>
    <t>Zomrelí v roku 50</t>
  </si>
  <si>
    <t>Zomrelí v roku 51</t>
  </si>
  <si>
    <t>Zomrelí v roku 52</t>
  </si>
  <si>
    <t>Zomrelí v roku 53</t>
  </si>
  <si>
    <t>Zomrelí v roku 54</t>
  </si>
  <si>
    <t>Zomrelí v roku 55</t>
  </si>
  <si>
    <t>Zomrelí v roku 56</t>
  </si>
  <si>
    <t>Zomrelí v roku 57</t>
  </si>
  <si>
    <t>Zomrelí v roku 58</t>
  </si>
  <si>
    <t>Zomrelí v roku 59</t>
  </si>
  <si>
    <t>Zomrelí v roku 60</t>
  </si>
  <si>
    <t>Zomrelí v roku 61</t>
  </si>
  <si>
    <t>Zomrelí v roku 62</t>
  </si>
  <si>
    <t>Zomrelí v roku 63</t>
  </si>
  <si>
    <t>Zomrelí v roku 64</t>
  </si>
  <si>
    <t>Zomrelí v roku 65</t>
  </si>
  <si>
    <t>Zomrelí v roku 66</t>
  </si>
  <si>
    <t>Zomrelí v roku 67</t>
  </si>
  <si>
    <t>Zomrelí v roku 68</t>
  </si>
  <si>
    <t>Zomrelí v roku 69</t>
  </si>
  <si>
    <t>Zomrelí v roku 70</t>
  </si>
  <si>
    <t>Zomrelí v roku 71</t>
  </si>
  <si>
    <t>Zomrelí v roku 72</t>
  </si>
  <si>
    <t>Zomrelí v roku 73</t>
  </si>
  <si>
    <t>Zomrelí v roku 74</t>
  </si>
  <si>
    <t>Zomrelí v roku 75</t>
  </si>
  <si>
    <t>Zomrelí v roku 76</t>
  </si>
  <si>
    <t>Zomrelí v roku 77</t>
  </si>
  <si>
    <t>Zomrelí v roku 78</t>
  </si>
  <si>
    <t>Zomrelí v roku 79</t>
  </si>
  <si>
    <t>Zomrelí v roku 80</t>
  </si>
  <si>
    <t>Zomrelí v roku 81</t>
  </si>
  <si>
    <t>Zomrelí v roku 82</t>
  </si>
  <si>
    <t>Zomrelí v roku 83</t>
  </si>
  <si>
    <t>Zomrelí v roku 84</t>
  </si>
  <si>
    <t>Zomrelí v roku 85</t>
  </si>
  <si>
    <t>Zomrelí v roku 86</t>
  </si>
  <si>
    <t>Zomrelí v roku 87</t>
  </si>
  <si>
    <t>Zomrelí v roku 88</t>
  </si>
  <si>
    <t>Zomrelí v roku 89</t>
  </si>
  <si>
    <t>Zomrelí v roku 90</t>
  </si>
  <si>
    <t>Zomrelí v roku 91</t>
  </si>
  <si>
    <t>Zomrelí v roku 92</t>
  </si>
  <si>
    <t>Zomrelí v roku 93</t>
  </si>
  <si>
    <t>Zomrelí v roku 94</t>
  </si>
  <si>
    <t>Zomrelí v roku 95</t>
  </si>
  <si>
    <t>Zomrelí v roku 96</t>
  </si>
  <si>
    <t>Zomrelí v roku 97</t>
  </si>
  <si>
    <t>Zomrelí v roku 98</t>
  </si>
  <si>
    <t>Zomrelí v roku 99</t>
  </si>
  <si>
    <t xml:space="preserve">Veková skupina </t>
  </si>
  <si>
    <t>95+</t>
  </si>
  <si>
    <t>Lx</t>
  </si>
  <si>
    <t>Projekčný koeficient</t>
  </si>
  <si>
    <t>Px</t>
  </si>
  <si>
    <t>Počet 3 ročných</t>
  </si>
  <si>
    <t>Počet 5 ročných</t>
  </si>
  <si>
    <t>Počet 6 ročných</t>
  </si>
  <si>
    <t>Počet 7 ročných</t>
  </si>
  <si>
    <t>Počet 8 ročných</t>
  </si>
  <si>
    <t>Počet 9 ročných</t>
  </si>
  <si>
    <t>Počet 10 ročných</t>
  </si>
  <si>
    <t>Počet 11 ročných</t>
  </si>
  <si>
    <t>Počet 12 ročných</t>
  </si>
  <si>
    <t>Počet 13 ročných</t>
  </si>
  <si>
    <t>Počet 14 ročných</t>
  </si>
  <si>
    <t>Počet 15 ročných</t>
  </si>
  <si>
    <t>Počet 16 ročných</t>
  </si>
  <si>
    <t>Počet 17 ročných</t>
  </si>
  <si>
    <t>Počet 18 ročných</t>
  </si>
  <si>
    <t>Počet 19 ročných</t>
  </si>
  <si>
    <t>Počet 20 ročných</t>
  </si>
  <si>
    <t>Počet 21 ročných</t>
  </si>
  <si>
    <t>Počet 22 ročných</t>
  </si>
  <si>
    <t>Počet 23 ročných</t>
  </si>
  <si>
    <t>Počet 24 ročných</t>
  </si>
  <si>
    <t>Počet 25 ročných</t>
  </si>
  <si>
    <t>Počet 26 ročných</t>
  </si>
  <si>
    <t>Počet 27 ročných</t>
  </si>
  <si>
    <t>Počet 28 ročných</t>
  </si>
  <si>
    <t>Počet 29 ročných</t>
  </si>
  <si>
    <t>Počet 30 ročných</t>
  </si>
  <si>
    <t>Počet 31 ročných</t>
  </si>
  <si>
    <t>Počet 32 ročných</t>
  </si>
  <si>
    <t>Počet 33 ročných</t>
  </si>
  <si>
    <t>Počet 34 ročných</t>
  </si>
  <si>
    <t>Počet 35 ročných</t>
  </si>
  <si>
    <t>Počet 36 ročných</t>
  </si>
  <si>
    <t>Počet 37 ročných</t>
  </si>
  <si>
    <t>Počet 38 ročných</t>
  </si>
  <si>
    <t>Počet 39 ročných</t>
  </si>
  <si>
    <t>Počet 40 ročných</t>
  </si>
  <si>
    <t>Počet 41 ročných</t>
  </si>
  <si>
    <t>Počet 42 ročných</t>
  </si>
  <si>
    <t>Počet 43 ročných</t>
  </si>
  <si>
    <t>Počet 44 ročných</t>
  </si>
  <si>
    <t>Počet 45 ročných</t>
  </si>
  <si>
    <t>Počet 46 ročných</t>
  </si>
  <si>
    <t>Počet 47 ročných</t>
  </si>
  <si>
    <t>Počet 48 ročných</t>
  </si>
  <si>
    <t>Počet 49 ročných</t>
  </si>
  <si>
    <t>Počet 50 ročných</t>
  </si>
  <si>
    <t>Počet 51 ročných</t>
  </si>
  <si>
    <t>Počet 52 ročných</t>
  </si>
  <si>
    <t>Počet 53 ročných</t>
  </si>
  <si>
    <t>Počet 54 ročných</t>
  </si>
  <si>
    <t>Počet 55 ročných</t>
  </si>
  <si>
    <t>Počet 56 ročných</t>
  </si>
  <si>
    <t>Počet 57 ročných</t>
  </si>
  <si>
    <t>Počet 58 ročných</t>
  </si>
  <si>
    <t>Počet 59 ročných</t>
  </si>
  <si>
    <t>Počet 60 ročných</t>
  </si>
  <si>
    <t>Počet 61 ročných</t>
  </si>
  <si>
    <t>Počet 62 ročných</t>
  </si>
  <si>
    <t>Počet 63 ročných</t>
  </si>
  <si>
    <t>Počet 64 ročných</t>
  </si>
  <si>
    <t>Počet 65 ročných</t>
  </si>
  <si>
    <t>Počet 66 ročných</t>
  </si>
  <si>
    <t>Počet 67 ročných</t>
  </si>
  <si>
    <t>Počet 68 ročných</t>
  </si>
  <si>
    <t>Počet 69 ročných</t>
  </si>
  <si>
    <t>Počet 70 ročných</t>
  </si>
  <si>
    <t>Počet 71 ročných</t>
  </si>
  <si>
    <t>Počet 72 ročných</t>
  </si>
  <si>
    <t>Počet 73 ročných</t>
  </si>
  <si>
    <t>Počet 74 ročných</t>
  </si>
  <si>
    <t>Počet 75 ročných</t>
  </si>
  <si>
    <t>Počet 76 ročných</t>
  </si>
  <si>
    <t>Počet 77 ročných</t>
  </si>
  <si>
    <t>Počet 78 ročných</t>
  </si>
  <si>
    <t>Počet 79 ročných</t>
  </si>
  <si>
    <t>Počet 80 ročných</t>
  </si>
  <si>
    <t>Počet 81 ročných</t>
  </si>
  <si>
    <t>Počet 82 ročných</t>
  </si>
  <si>
    <t>Počet 83 ročných</t>
  </si>
  <si>
    <t>Počet 84 ročných</t>
  </si>
  <si>
    <t>Počet 85 ročných</t>
  </si>
  <si>
    <t>Počet 86 ročných</t>
  </si>
  <si>
    <t>Počet 87 ročných</t>
  </si>
  <si>
    <t>Počet 88 ročných</t>
  </si>
  <si>
    <t>Počet 89 ročných</t>
  </si>
  <si>
    <t>Počet 90 ročných</t>
  </si>
  <si>
    <t>Počet 91 ročných</t>
  </si>
  <si>
    <t>Počet 92 ročných</t>
  </si>
  <si>
    <t>Počet 93 ročných</t>
  </si>
  <si>
    <t>Počet 94 ročných</t>
  </si>
  <si>
    <t>Počet 95 ročných</t>
  </si>
  <si>
    <t>Počet 96 ročných</t>
  </si>
  <si>
    <t>Počet 97 ročných</t>
  </si>
  <si>
    <t>Počet 98 ročných</t>
  </si>
  <si>
    <t>Počet 99 ročných</t>
  </si>
  <si>
    <t>MUŽI</t>
  </si>
  <si>
    <t>ŽENY</t>
  </si>
  <si>
    <t>ZOMRELÍ</t>
  </si>
  <si>
    <t>ŽIJÚCI</t>
  </si>
  <si>
    <t>dx</t>
  </si>
  <si>
    <t>lx</t>
  </si>
  <si>
    <t>qx</t>
  </si>
  <si>
    <t>S2007</t>
  </si>
  <si>
    <t>S2012</t>
  </si>
  <si>
    <t>S2017</t>
  </si>
  <si>
    <t>S2022</t>
  </si>
  <si>
    <t>Koncové stavy roku</t>
  </si>
  <si>
    <t>fx</t>
  </si>
  <si>
    <t>Narodení</t>
  </si>
  <si>
    <t>celkom</t>
  </si>
  <si>
    <t>x</t>
  </si>
  <si>
    <t>podiel dievčat</t>
  </si>
  <si>
    <t>podiel chlapcov</t>
  </si>
  <si>
    <t>podiel dožívajúcich sa konca obdobia</t>
  </si>
  <si>
    <t>px</t>
  </si>
  <si>
    <t>Počet dožívajúcich sa presného veku x</t>
  </si>
  <si>
    <t>Počet zomrelých v dokončenom veku x</t>
  </si>
  <si>
    <t>Pravdepodobnosť dožitia</t>
  </si>
  <si>
    <t>Pravdepodobnosť úmrtia</t>
  </si>
  <si>
    <t>Tabuľkový počet osôb v dokončenom veku x</t>
  </si>
  <si>
    <t>Z ÚMRTNOSTNÝCH TABULIEK</t>
  </si>
  <si>
    <t>Z PROGRAMU SIMPROCESS</t>
  </si>
  <si>
    <t>ZOMRELÍ MUŽI</t>
  </si>
  <si>
    <t>ZOMRELÉ ŽENY</t>
  </si>
  <si>
    <t>ŽIJÚCI MUŽI</t>
  </si>
  <si>
    <t>ŽIJÚCE ŽENY</t>
  </si>
  <si>
    <t>Veková skupina</t>
  </si>
  <si>
    <t>SPOLU</t>
  </si>
  <si>
    <t>85+</t>
  </si>
  <si>
    <t>S2027</t>
  </si>
  <si>
    <t>2007-2012</t>
  </si>
  <si>
    <t>2013-2017</t>
  </si>
  <si>
    <t>2018-2022</t>
  </si>
  <si>
    <t>2023-2027</t>
  </si>
  <si>
    <t>0-4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</si>
</sst>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000"/>
    <numFmt numFmtId="168" formatCode="#,##0.000000"/>
    <numFmt numFmtId="169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2" borderId="6" xfId="0" applyFont="1" applyFill="1" applyBorder="1" applyAlignment="1">
      <alignment/>
    </xf>
    <xf numFmtId="3" fontId="0" fillId="0" borderId="7" xfId="0" applyNumberForma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1" fillId="2" borderId="13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3" fontId="0" fillId="0" borderId="7" xfId="20" applyNumberFormat="1" applyFont="1" applyBorder="1">
      <alignment/>
      <protection/>
    </xf>
    <xf numFmtId="3" fontId="0" fillId="0" borderId="3" xfId="20" applyNumberFormat="1" applyFont="1" applyBorder="1">
      <alignment/>
      <protection/>
    </xf>
    <xf numFmtId="3" fontId="0" fillId="0" borderId="5" xfId="20" applyNumberFormat="1" applyFont="1" applyBorder="1">
      <alignment/>
      <protection/>
    </xf>
    <xf numFmtId="0" fontId="0" fillId="0" borderId="14" xfId="0" applyBorder="1" applyAlignment="1">
      <alignment/>
    </xf>
    <xf numFmtId="3" fontId="0" fillId="0" borderId="15" xfId="20" applyNumberFormat="1" applyFont="1" applyBorder="1">
      <alignment/>
      <protection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 vertical="center" textRotation="90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0" fontId="1" fillId="2" borderId="27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7" xfId="0" applyFill="1" applyBorder="1" applyAlignment="1">
      <alignment/>
    </xf>
    <xf numFmtId="0" fontId="1" fillId="0" borderId="28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3" fontId="0" fillId="0" borderId="33" xfId="0" applyNumberFormat="1" applyBorder="1" applyAlignment="1">
      <alignment/>
    </xf>
    <xf numFmtId="0" fontId="1" fillId="2" borderId="34" xfId="0" applyFont="1" applyFill="1" applyBorder="1" applyAlignment="1">
      <alignment/>
    </xf>
    <xf numFmtId="3" fontId="0" fillId="0" borderId="1" xfId="0" applyNumberFormat="1" applyBorder="1" applyAlignment="1">
      <alignment/>
    </xf>
    <xf numFmtId="0" fontId="1" fillId="2" borderId="33" xfId="0" applyFont="1" applyFill="1" applyBorder="1" applyAlignment="1">
      <alignment/>
    </xf>
    <xf numFmtId="3" fontId="0" fillId="0" borderId="1" xfId="20" applyNumberFormat="1" applyFont="1" applyBorder="1">
      <alignment/>
      <protection/>
    </xf>
    <xf numFmtId="3" fontId="0" fillId="0" borderId="2" xfId="20" applyNumberFormat="1" applyFont="1" applyBorder="1">
      <alignment/>
      <protection/>
    </xf>
    <xf numFmtId="3" fontId="0" fillId="0" borderId="4" xfId="20" applyNumberFormat="1" applyFont="1" applyBorder="1">
      <alignment/>
      <protection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3" fontId="1" fillId="2" borderId="18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1" fillId="2" borderId="3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3" fontId="1" fillId="2" borderId="37" xfId="0" applyNumberFormat="1" applyFont="1" applyFill="1" applyBorder="1" applyAlignment="1">
      <alignment horizontal="center" wrapText="1"/>
    </xf>
    <xf numFmtId="3" fontId="1" fillId="2" borderId="38" xfId="0" applyNumberFormat="1" applyFont="1" applyFill="1" applyBorder="1" applyAlignment="1">
      <alignment horizontal="center" wrapText="1"/>
    </xf>
    <xf numFmtId="3" fontId="1" fillId="2" borderId="39" xfId="0" applyNumberFormat="1" applyFont="1" applyFill="1" applyBorder="1" applyAlignment="1">
      <alignment horizontal="center" wrapText="1"/>
    </xf>
    <xf numFmtId="0" fontId="1" fillId="2" borderId="14" xfId="0" applyFont="1" applyFill="1" applyBorder="1" applyAlignment="1">
      <alignment/>
    </xf>
    <xf numFmtId="3" fontId="0" fillId="0" borderId="14" xfId="20" applyNumberFormat="1" applyFont="1" applyBorder="1">
      <alignment/>
      <protection/>
    </xf>
    <xf numFmtId="0" fontId="1" fillId="3" borderId="40" xfId="0" applyFont="1" applyFill="1" applyBorder="1" applyAlignment="1">
      <alignment horizontal="center" vertical="center" wrapText="1"/>
    </xf>
    <xf numFmtId="49" fontId="1" fillId="2" borderId="24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/>
    </xf>
    <xf numFmtId="0" fontId="0" fillId="4" borderId="27" xfId="0" applyFill="1" applyBorder="1" applyAlignment="1">
      <alignment/>
    </xf>
    <xf numFmtId="3" fontId="0" fillId="0" borderId="30" xfId="0" applyNumberFormat="1" applyBorder="1" applyAlignment="1">
      <alignment/>
    </xf>
    <xf numFmtId="0" fontId="1" fillId="4" borderId="40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167" fontId="0" fillId="0" borderId="2" xfId="0" applyNumberFormat="1" applyBorder="1" applyAlignment="1">
      <alignment/>
    </xf>
    <xf numFmtId="167" fontId="0" fillId="0" borderId="4" xfId="0" applyNumberFormat="1" applyBorder="1" applyAlignment="1">
      <alignment/>
    </xf>
    <xf numFmtId="0" fontId="1" fillId="2" borderId="4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49" fontId="1" fillId="2" borderId="43" xfId="0" applyNumberFormat="1" applyFon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0" fillId="0" borderId="44" xfId="0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48" xfId="0" applyNumberFormat="1" applyFill="1" applyBorder="1" applyAlignment="1">
      <alignment/>
    </xf>
    <xf numFmtId="3" fontId="0" fillId="4" borderId="21" xfId="0" applyNumberFormat="1" applyFill="1" applyBorder="1" applyAlignment="1">
      <alignment/>
    </xf>
    <xf numFmtId="3" fontId="0" fillId="4" borderId="27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2" borderId="35" xfId="0" applyFont="1" applyFill="1" applyBorder="1" applyAlignment="1">
      <alignment horizontal="center"/>
    </xf>
    <xf numFmtId="3" fontId="0" fillId="0" borderId="0" xfId="0" applyNumberFormat="1" applyAlignment="1">
      <alignment/>
    </xf>
    <xf numFmtId="168" fontId="0" fillId="0" borderId="1" xfId="0" applyNumberFormat="1" applyFill="1" applyBorder="1" applyAlignment="1">
      <alignment horizontal="right"/>
    </xf>
    <xf numFmtId="168" fontId="0" fillId="0" borderId="2" xfId="0" applyNumberFormat="1" applyFill="1" applyBorder="1" applyAlignment="1">
      <alignment horizontal="right"/>
    </xf>
    <xf numFmtId="168" fontId="0" fillId="0" borderId="4" xfId="0" applyNumberFormat="1" applyFill="1" applyBorder="1" applyAlignment="1">
      <alignment horizontal="right"/>
    </xf>
    <xf numFmtId="0" fontId="0" fillId="4" borderId="7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68" fontId="0" fillId="0" borderId="6" xfId="0" applyNumberFormat="1" applyFill="1" applyBorder="1" applyAlignment="1">
      <alignment horizontal="right"/>
    </xf>
    <xf numFmtId="168" fontId="0" fillId="0" borderId="8" xfId="0" applyNumberFormat="1" applyFill="1" applyBorder="1" applyAlignment="1">
      <alignment horizontal="right"/>
    </xf>
    <xf numFmtId="168" fontId="0" fillId="0" borderId="9" xfId="0" applyNumberFormat="1" applyFill="1" applyBorder="1" applyAlignment="1">
      <alignment horizontal="right"/>
    </xf>
    <xf numFmtId="169" fontId="0" fillId="0" borderId="2" xfId="0" applyNumberFormat="1" applyBorder="1" applyAlignment="1">
      <alignment/>
    </xf>
    <xf numFmtId="169" fontId="0" fillId="0" borderId="4" xfId="0" applyNumberFormat="1" applyBorder="1" applyAlignment="1">
      <alignment/>
    </xf>
    <xf numFmtId="2" fontId="0" fillId="4" borderId="16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4" borderId="9" xfId="0" applyNumberForma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0" fontId="1" fillId="2" borderId="45" xfId="0" applyFont="1" applyFill="1" applyBorder="1" applyAlignment="1">
      <alignment horizontal="center" vertical="center" wrapText="1"/>
    </xf>
    <xf numFmtId="3" fontId="0" fillId="0" borderId="46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4" borderId="49" xfId="0" applyNumberFormat="1" applyFill="1" applyBorder="1" applyAlignment="1">
      <alignment/>
    </xf>
    <xf numFmtId="3" fontId="0" fillId="4" borderId="50" xfId="0" applyNumberFormat="1" applyFill="1" applyBorder="1" applyAlignment="1">
      <alignment/>
    </xf>
    <xf numFmtId="3" fontId="0" fillId="4" borderId="51" xfId="0" applyNumberFormat="1" applyFill="1" applyBorder="1" applyAlignment="1">
      <alignment/>
    </xf>
    <xf numFmtId="1" fontId="1" fillId="3" borderId="52" xfId="0" applyNumberFormat="1" applyFont="1" applyFill="1" applyBorder="1" applyAlignment="1">
      <alignment horizontal="center"/>
    </xf>
    <xf numFmtId="1" fontId="1" fillId="3" borderId="44" xfId="0" applyNumberFormat="1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1" fillId="2" borderId="53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49" fontId="1" fillId="5" borderId="53" xfId="0" applyNumberFormat="1" applyFont="1" applyFill="1" applyBorder="1" applyAlignment="1">
      <alignment horizontal="center"/>
    </xf>
    <xf numFmtId="3" fontId="1" fillId="5" borderId="39" xfId="0" applyNumberFormat="1" applyFont="1" applyFill="1" applyBorder="1" applyAlignment="1">
      <alignment/>
    </xf>
    <xf numFmtId="3" fontId="1" fillId="5" borderId="42" xfId="0" applyNumberFormat="1" applyFont="1" applyFill="1" applyBorder="1" applyAlignment="1">
      <alignment/>
    </xf>
    <xf numFmtId="3" fontId="0" fillId="4" borderId="33" xfId="0" applyNumberFormat="1" applyFill="1" applyBorder="1" applyAlignment="1">
      <alignment/>
    </xf>
    <xf numFmtId="3" fontId="1" fillId="4" borderId="53" xfId="0" applyNumberFormat="1" applyFont="1" applyFill="1" applyBorder="1" applyAlignment="1">
      <alignment/>
    </xf>
    <xf numFmtId="3" fontId="1" fillId="4" borderId="39" xfId="0" applyNumberFormat="1" applyFont="1" applyFill="1" applyBorder="1" applyAlignment="1">
      <alignment/>
    </xf>
    <xf numFmtId="3" fontId="1" fillId="4" borderId="42" xfId="0" applyNumberFormat="1" applyFont="1" applyFill="1" applyBorder="1" applyAlignment="1">
      <alignment/>
    </xf>
    <xf numFmtId="49" fontId="1" fillId="2" borderId="40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9" fontId="1" fillId="2" borderId="53" xfId="0" applyNumberFormat="1" applyFont="1" applyFill="1" applyBorder="1" applyAlignment="1">
      <alignment horizontal="center"/>
    </xf>
    <xf numFmtId="0" fontId="1" fillId="4" borderId="54" xfId="0" applyFon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/>
    </xf>
    <xf numFmtId="0" fontId="0" fillId="4" borderId="2" xfId="0" applyFill="1" applyBorder="1" applyAlignment="1">
      <alignment/>
    </xf>
    <xf numFmtId="49" fontId="0" fillId="2" borderId="24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/>
    </xf>
    <xf numFmtId="0" fontId="0" fillId="4" borderId="4" xfId="0" applyFill="1" applyBorder="1" applyAlignment="1">
      <alignment/>
    </xf>
    <xf numFmtId="49" fontId="0" fillId="2" borderId="55" xfId="0" applyNumberForma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2" fontId="1" fillId="2" borderId="32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 vertical="center" textRotation="90"/>
    </xf>
    <xf numFmtId="0" fontId="1" fillId="3" borderId="57" xfId="0" applyFont="1" applyFill="1" applyBorder="1" applyAlignment="1">
      <alignment horizontal="center" vertical="center" textRotation="90"/>
    </xf>
    <xf numFmtId="0" fontId="1" fillId="3" borderId="58" xfId="0" applyFont="1" applyFill="1" applyBorder="1" applyAlignment="1">
      <alignment horizontal="center" vertical="center" textRotation="90"/>
    </xf>
    <xf numFmtId="0" fontId="1" fillId="3" borderId="29" xfId="0" applyFont="1" applyFill="1" applyBorder="1" applyAlignment="1">
      <alignment horizontal="center" vertical="center" textRotation="90"/>
    </xf>
    <xf numFmtId="0" fontId="1" fillId="3" borderId="30" xfId="0" applyFont="1" applyFill="1" applyBorder="1" applyAlignment="1">
      <alignment horizontal="center" vertical="center" textRotation="90"/>
    </xf>
    <xf numFmtId="0" fontId="1" fillId="3" borderId="32" xfId="0" applyFont="1" applyFill="1" applyBorder="1" applyAlignment="1">
      <alignment horizontal="center" vertical="center" textRotation="90"/>
    </xf>
    <xf numFmtId="49" fontId="1" fillId="3" borderId="40" xfId="0" applyNumberFormat="1" applyFont="1" applyFill="1" applyBorder="1" applyAlignment="1">
      <alignment horizontal="center" vertical="center" textRotation="90"/>
    </xf>
    <xf numFmtId="49" fontId="1" fillId="3" borderId="59" xfId="0" applyNumberFormat="1" applyFont="1" applyFill="1" applyBorder="1" applyAlignment="1">
      <alignment horizontal="center" vertical="center" textRotation="90"/>
    </xf>
    <xf numFmtId="49" fontId="1" fillId="3" borderId="54" xfId="0" applyNumberFormat="1" applyFont="1" applyFill="1" applyBorder="1" applyAlignment="1">
      <alignment horizontal="center" vertical="center" textRotation="90"/>
    </xf>
    <xf numFmtId="49" fontId="1" fillId="3" borderId="29" xfId="0" applyNumberFormat="1" applyFont="1" applyFill="1" applyBorder="1" applyAlignment="1">
      <alignment horizontal="center" vertical="center" textRotation="90"/>
    </xf>
    <xf numFmtId="49" fontId="1" fillId="3" borderId="30" xfId="0" applyNumberFormat="1" applyFont="1" applyFill="1" applyBorder="1" applyAlignment="1">
      <alignment horizontal="center" vertical="center" textRotation="90"/>
    </xf>
    <xf numFmtId="49" fontId="1" fillId="3" borderId="32" xfId="0" applyNumberFormat="1" applyFont="1" applyFill="1" applyBorder="1" applyAlignment="1">
      <alignment horizontal="center" vertical="center" textRotation="90"/>
    </xf>
    <xf numFmtId="0" fontId="1" fillId="3" borderId="60" xfId="0" applyFont="1" applyFill="1" applyBorder="1" applyAlignment="1">
      <alignment horizontal="center" vertical="center" wrapText="1"/>
    </xf>
    <xf numFmtId="0" fontId="1" fillId="3" borderId="61" xfId="0" applyFont="1" applyFill="1" applyBorder="1" applyAlignment="1">
      <alignment horizontal="center" vertical="center" wrapText="1"/>
    </xf>
    <xf numFmtId="49" fontId="1" fillId="3" borderId="35" xfId="0" applyNumberFormat="1" applyFont="1" applyFill="1" applyBorder="1" applyAlignment="1">
      <alignment horizontal="center" vertical="center" textRotation="90"/>
    </xf>
    <xf numFmtId="49" fontId="1" fillId="3" borderId="44" xfId="0" applyNumberFormat="1" applyFont="1" applyFill="1" applyBorder="1" applyAlignment="1">
      <alignment horizontal="center" vertical="center" textRotation="90"/>
    </xf>
    <xf numFmtId="49" fontId="1" fillId="3" borderId="50" xfId="0" applyNumberFormat="1" applyFont="1" applyFill="1" applyBorder="1" applyAlignment="1">
      <alignment horizontal="center" vertical="center" textRotation="90"/>
    </xf>
    <xf numFmtId="49" fontId="1" fillId="3" borderId="62" xfId="0" applyNumberFormat="1" applyFont="1" applyFill="1" applyBorder="1" applyAlignment="1">
      <alignment horizontal="center" vertical="center" textRotation="90"/>
    </xf>
    <xf numFmtId="49" fontId="1" fillId="3" borderId="52" xfId="0" applyNumberFormat="1" applyFont="1" applyFill="1" applyBorder="1" applyAlignment="1">
      <alignment horizontal="center" vertical="center" textRotation="90"/>
    </xf>
    <xf numFmtId="49" fontId="1" fillId="3" borderId="63" xfId="0" applyNumberFormat="1" applyFont="1" applyFill="1" applyBorder="1" applyAlignment="1">
      <alignment horizontal="center" vertical="center" textRotation="90"/>
    </xf>
    <xf numFmtId="49" fontId="1" fillId="3" borderId="64" xfId="0" applyNumberFormat="1" applyFont="1" applyFill="1" applyBorder="1" applyAlignment="1">
      <alignment horizontal="center" vertical="center" textRotation="90"/>
    </xf>
    <xf numFmtId="0" fontId="1" fillId="4" borderId="54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textRotation="90"/>
    </xf>
    <xf numFmtId="49" fontId="1" fillId="3" borderId="8" xfId="0" applyNumberFormat="1" applyFont="1" applyFill="1" applyBorder="1" applyAlignment="1">
      <alignment horizontal="center" vertical="center" textRotation="90"/>
    </xf>
    <xf numFmtId="49" fontId="1" fillId="3" borderId="9" xfId="0" applyNumberFormat="1" applyFont="1" applyFill="1" applyBorder="1" applyAlignment="1">
      <alignment horizontal="center" vertical="center" textRotation="90"/>
    </xf>
    <xf numFmtId="49" fontId="1" fillId="3" borderId="33" xfId="0" applyNumberFormat="1" applyFont="1" applyFill="1" applyBorder="1" applyAlignment="1">
      <alignment horizontal="center" vertical="center" textRotation="90"/>
    </xf>
    <xf numFmtId="49" fontId="1" fillId="3" borderId="1" xfId="0" applyNumberFormat="1" applyFont="1" applyFill="1" applyBorder="1" applyAlignment="1">
      <alignment horizontal="center" vertical="center" textRotation="90"/>
    </xf>
    <xf numFmtId="49" fontId="1" fillId="3" borderId="2" xfId="0" applyNumberFormat="1" applyFont="1" applyFill="1" applyBorder="1" applyAlignment="1">
      <alignment horizontal="center" vertical="center" textRotation="90"/>
    </xf>
    <xf numFmtId="49" fontId="1" fillId="3" borderId="4" xfId="0" applyNumberFormat="1" applyFont="1" applyFill="1" applyBorder="1" applyAlignment="1">
      <alignment horizontal="center" vertical="center" textRotation="90"/>
    </xf>
    <xf numFmtId="49" fontId="1" fillId="3" borderId="14" xfId="0" applyNumberFormat="1" applyFont="1" applyFill="1" applyBorder="1" applyAlignment="1">
      <alignment horizontal="center" vertical="center" textRotation="90"/>
    </xf>
    <xf numFmtId="0" fontId="1" fillId="3" borderId="60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49" fontId="1" fillId="2" borderId="60" xfId="0" applyNumberFormat="1" applyFont="1" applyFill="1" applyBorder="1" applyAlignment="1">
      <alignment horizontal="center"/>
    </xf>
    <xf numFmtId="49" fontId="1" fillId="2" borderId="65" xfId="0" applyNumberFormat="1" applyFont="1" applyFill="1" applyBorder="1" applyAlignment="1">
      <alignment horizontal="center"/>
    </xf>
    <xf numFmtId="49" fontId="1" fillId="2" borderId="61" xfId="0" applyNumberFormat="1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61" xfId="0" applyFont="1" applyFill="1" applyBorder="1" applyAlignment="1">
      <alignment horizontal="center"/>
    </xf>
    <xf numFmtId="0" fontId="1" fillId="3" borderId="65" xfId="0" applyFont="1" applyFill="1" applyBorder="1" applyAlignment="1">
      <alignment horizontal="center" vertical="center" wrapText="1"/>
    </xf>
    <xf numFmtId="2" fontId="1" fillId="3" borderId="60" xfId="0" applyNumberFormat="1" applyFont="1" applyFill="1" applyBorder="1" applyAlignment="1">
      <alignment horizontal="center"/>
    </xf>
    <xf numFmtId="2" fontId="1" fillId="3" borderId="65" xfId="0" applyNumberFormat="1" applyFont="1" applyFill="1" applyBorder="1" applyAlignment="1">
      <alignment horizontal="center"/>
    </xf>
    <xf numFmtId="2" fontId="1" fillId="3" borderId="61" xfId="0" applyNumberFormat="1" applyFont="1" applyFill="1" applyBorder="1" applyAlignment="1">
      <alignment horizontal="center"/>
    </xf>
    <xf numFmtId="2" fontId="1" fillId="3" borderId="36" xfId="0" applyNumberFormat="1" applyFont="1" applyFill="1" applyBorder="1" applyAlignment="1">
      <alignment horizontal="center"/>
    </xf>
    <xf numFmtId="2" fontId="1" fillId="3" borderId="66" xfId="0" applyNumberFormat="1" applyFont="1" applyFill="1" applyBorder="1" applyAlignment="1">
      <alignment horizontal="center"/>
    </xf>
    <xf numFmtId="2" fontId="1" fillId="3" borderId="62" xfId="0" applyNumberFormat="1" applyFont="1" applyFill="1" applyBorder="1" applyAlignment="1">
      <alignment horizontal="center" vertical="center" wrapText="1"/>
    </xf>
    <xf numFmtId="2" fontId="1" fillId="3" borderId="49" xfId="0" applyNumberFormat="1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2" fontId="1" fillId="2" borderId="25" xfId="0" applyNumberFormat="1" applyFont="1" applyFill="1" applyBorder="1" applyAlignment="1">
      <alignment horizontal="center" vertical="center" wrapText="1"/>
    </xf>
    <xf numFmtId="2" fontId="1" fillId="3" borderId="36" xfId="0" applyNumberFormat="1" applyFont="1" applyFill="1" applyBorder="1" applyAlignment="1">
      <alignment horizontal="center" vertical="center"/>
    </xf>
    <xf numFmtId="2" fontId="1" fillId="3" borderId="66" xfId="0" applyNumberFormat="1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/>
    </xf>
    <xf numFmtId="0" fontId="1" fillId="3" borderId="67" xfId="0" applyFont="1" applyFill="1" applyBorder="1" applyAlignment="1">
      <alignment horizontal="center"/>
    </xf>
    <xf numFmtId="3" fontId="0" fillId="4" borderId="63" xfId="0" applyNumberFormat="1" applyFill="1" applyBorder="1" applyAlignment="1">
      <alignment/>
    </xf>
    <xf numFmtId="0" fontId="1" fillId="3" borderId="6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3" fontId="0" fillId="0" borderId="66" xfId="0" applyNumberFormat="1" applyBorder="1" applyAlignment="1">
      <alignment/>
    </xf>
    <xf numFmtId="3" fontId="0" fillId="0" borderId="68" xfId="0" applyNumberFormat="1" applyBorder="1" applyAlignment="1">
      <alignment/>
    </xf>
    <xf numFmtId="2" fontId="0" fillId="0" borderId="50" xfId="0" applyNumberFormat="1" applyBorder="1" applyAlignment="1">
      <alignment/>
    </xf>
    <xf numFmtId="167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69" fontId="0" fillId="0" borderId="69" xfId="0" applyNumberFormat="1" applyFill="1" applyBorder="1" applyAlignment="1">
      <alignment/>
    </xf>
    <xf numFmtId="167" fontId="0" fillId="0" borderId="1" xfId="0" applyNumberFormat="1" applyBorder="1" applyAlignment="1">
      <alignment/>
    </xf>
    <xf numFmtId="3" fontId="0" fillId="4" borderId="1" xfId="0" applyNumberFormat="1" applyFill="1" applyBorder="1" applyAlignment="1">
      <alignment/>
    </xf>
    <xf numFmtId="169" fontId="0" fillId="0" borderId="7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169" fontId="0" fillId="0" borderId="3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169" fontId="0" fillId="0" borderId="5" xfId="0" applyNumberFormat="1" applyFill="1" applyBorder="1" applyAlignment="1">
      <alignment/>
    </xf>
    <xf numFmtId="169" fontId="0" fillId="0" borderId="50" xfId="0" applyNumberFormat="1" applyBorder="1" applyAlignment="1">
      <alignment/>
    </xf>
    <xf numFmtId="169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workbookViewId="0" topLeftCell="A1">
      <selection activeCell="M137" sqref="M137:M138"/>
    </sheetView>
  </sheetViews>
  <sheetFormatPr defaultColWidth="9.140625" defaultRowHeight="12.75"/>
  <cols>
    <col min="1" max="1" width="3.28125" style="0" bestFit="1" customWidth="1"/>
    <col min="2" max="2" width="17.421875" style="0" bestFit="1" customWidth="1"/>
    <col min="3" max="3" width="10.421875" style="0" customWidth="1"/>
    <col min="4" max="4" width="9.00390625" style="0" customWidth="1"/>
    <col min="5" max="5" width="3.28125" style="0" bestFit="1" customWidth="1"/>
    <col min="6" max="6" width="17.421875" style="0" bestFit="1" customWidth="1"/>
    <col min="8" max="8" width="8.421875" style="0" customWidth="1"/>
    <col min="9" max="9" width="3.28125" style="0" customWidth="1"/>
    <col min="10" max="10" width="3.140625" style="0" customWidth="1"/>
    <col min="11" max="11" width="16.57421875" style="0" bestFit="1" customWidth="1"/>
    <col min="12" max="12" width="10.140625" style="0" customWidth="1"/>
    <col min="13" max="13" width="9.28125" style="0" customWidth="1"/>
    <col min="14" max="14" width="3.28125" style="0" bestFit="1" customWidth="1"/>
    <col min="15" max="15" width="17.8515625" style="0" bestFit="1" customWidth="1"/>
    <col min="16" max="16" width="9.7109375" style="0" customWidth="1"/>
    <col min="17" max="17" width="9.28125" style="0" customWidth="1"/>
  </cols>
  <sheetData>
    <row r="1" spans="1:8" ht="25.5">
      <c r="A1" s="189" t="s">
        <v>5</v>
      </c>
      <c r="B1" s="8"/>
      <c r="C1" s="72" t="s">
        <v>3</v>
      </c>
      <c r="D1" s="71" t="s">
        <v>4</v>
      </c>
      <c r="E1" s="192" t="s">
        <v>7</v>
      </c>
      <c r="F1" s="40"/>
      <c r="G1" s="75" t="s">
        <v>3</v>
      </c>
      <c r="H1" s="76" t="s">
        <v>4</v>
      </c>
    </row>
    <row r="2" spans="1:8" ht="15" customHeight="1">
      <c r="A2" s="190"/>
      <c r="B2" s="9" t="s">
        <v>6</v>
      </c>
      <c r="C2" s="3">
        <v>27808</v>
      </c>
      <c r="D2" s="36">
        <v>27903</v>
      </c>
      <c r="E2" s="193"/>
      <c r="F2" s="18" t="s">
        <v>6</v>
      </c>
      <c r="G2" s="3">
        <v>26823</v>
      </c>
      <c r="H2" s="4">
        <v>26521</v>
      </c>
    </row>
    <row r="3" spans="1:8" ht="12.75">
      <c r="A3" s="190"/>
      <c r="B3" s="9" t="s">
        <v>0</v>
      </c>
      <c r="C3" s="3">
        <v>81</v>
      </c>
      <c r="D3" s="36">
        <v>76</v>
      </c>
      <c r="E3" s="193"/>
      <c r="F3" s="18" t="s">
        <v>0</v>
      </c>
      <c r="G3" s="2">
        <v>46</v>
      </c>
      <c r="H3" s="5">
        <v>50</v>
      </c>
    </row>
    <row r="4" spans="1:8" ht="12.75">
      <c r="A4" s="190"/>
      <c r="B4" s="9" t="s">
        <v>1</v>
      </c>
      <c r="C4" s="3">
        <v>110</v>
      </c>
      <c r="D4" s="36">
        <v>101</v>
      </c>
      <c r="E4" s="193"/>
      <c r="F4" s="18" t="s">
        <v>1</v>
      </c>
      <c r="G4" s="2">
        <v>84</v>
      </c>
      <c r="H4" s="5">
        <v>82</v>
      </c>
    </row>
    <row r="5" spans="1:8" ht="13.5" customHeight="1" thickBot="1">
      <c r="A5" s="191"/>
      <c r="B5" s="10" t="s">
        <v>2</v>
      </c>
      <c r="C5" s="11">
        <v>10</v>
      </c>
      <c r="D5" s="37">
        <v>12</v>
      </c>
      <c r="E5" s="194"/>
      <c r="F5" s="19" t="s">
        <v>2</v>
      </c>
      <c r="G5" s="6">
        <v>14</v>
      </c>
      <c r="H5" s="7">
        <v>13</v>
      </c>
    </row>
    <row r="6" spans="1:9" ht="13.5" customHeight="1" thickBot="1">
      <c r="A6" s="55"/>
      <c r="B6" s="56"/>
      <c r="C6" s="57"/>
      <c r="D6" s="57"/>
      <c r="E6" s="55"/>
      <c r="F6" s="56"/>
      <c r="G6" s="34"/>
      <c r="H6" s="34"/>
      <c r="I6" s="27"/>
    </row>
    <row r="7" spans="1:17" ht="26.25" customHeight="1" thickBot="1">
      <c r="A7" s="195" t="s">
        <v>29</v>
      </c>
      <c r="B7" s="92" t="s">
        <v>258</v>
      </c>
      <c r="C7" s="79" t="s">
        <v>3</v>
      </c>
      <c r="D7" s="78" t="s">
        <v>4</v>
      </c>
      <c r="E7" s="195" t="s">
        <v>29</v>
      </c>
      <c r="F7" s="92" t="s">
        <v>259</v>
      </c>
      <c r="G7" s="73" t="s">
        <v>3</v>
      </c>
      <c r="H7" s="74" t="s">
        <v>4</v>
      </c>
      <c r="J7" s="195" t="s">
        <v>29</v>
      </c>
      <c r="K7" s="91" t="s">
        <v>260</v>
      </c>
      <c r="L7" s="77" t="s">
        <v>3</v>
      </c>
      <c r="M7" s="78" t="s">
        <v>4</v>
      </c>
      <c r="N7" s="195" t="s">
        <v>29</v>
      </c>
      <c r="O7" s="91" t="s">
        <v>261</v>
      </c>
      <c r="P7" s="73" t="s">
        <v>3</v>
      </c>
      <c r="Q7" s="74" t="s">
        <v>4</v>
      </c>
    </row>
    <row r="8" spans="1:17" ht="12.75" customHeight="1" thickBot="1">
      <c r="A8" s="195"/>
      <c r="B8" s="17" t="s">
        <v>31</v>
      </c>
      <c r="C8" s="64">
        <v>17</v>
      </c>
      <c r="D8" s="14">
        <v>13</v>
      </c>
      <c r="E8" s="195"/>
      <c r="F8" s="13" t="s">
        <v>31</v>
      </c>
      <c r="G8" s="28">
        <v>12</v>
      </c>
      <c r="H8" s="54">
        <v>9</v>
      </c>
      <c r="J8" s="195"/>
      <c r="K8" s="41" t="s">
        <v>8</v>
      </c>
      <c r="L8" s="51">
        <v>27607</v>
      </c>
      <c r="M8" s="14">
        <v>27714</v>
      </c>
      <c r="N8" s="195"/>
      <c r="O8" s="41" t="s">
        <v>8</v>
      </c>
      <c r="P8" s="51">
        <v>26679</v>
      </c>
      <c r="Q8" s="111">
        <v>26376</v>
      </c>
    </row>
    <row r="9" spans="1:17" ht="13.5" thickBot="1">
      <c r="A9" s="195"/>
      <c r="B9" s="18" t="s">
        <v>32</v>
      </c>
      <c r="C9" s="3">
        <v>12</v>
      </c>
      <c r="D9" s="4">
        <v>9</v>
      </c>
      <c r="E9" s="195"/>
      <c r="F9" s="15" t="s">
        <v>32</v>
      </c>
      <c r="G9" s="21">
        <v>17</v>
      </c>
      <c r="H9" s="22">
        <v>12</v>
      </c>
      <c r="J9" s="195"/>
      <c r="K9" s="42" t="s">
        <v>9</v>
      </c>
      <c r="L9" s="49">
        <f aca="true" t="shared" si="0" ref="L9:L40">L8-C8</f>
        <v>27590</v>
      </c>
      <c r="M9" s="4">
        <f aca="true" t="shared" si="1" ref="M9:M40">M8-D8</f>
        <v>27701</v>
      </c>
      <c r="N9" s="195"/>
      <c r="O9" s="42" t="s">
        <v>9</v>
      </c>
      <c r="P9" s="107">
        <f aca="true" t="shared" si="2" ref="P9:P72">P8-G8</f>
        <v>26667</v>
      </c>
      <c r="Q9" s="108">
        <f aca="true" t="shared" si="3" ref="Q9:Q56">Q8-H8</f>
        <v>26367</v>
      </c>
    </row>
    <row r="10" spans="1:17" ht="13.5" thickBot="1">
      <c r="A10" s="195"/>
      <c r="B10" s="18" t="s">
        <v>33</v>
      </c>
      <c r="C10" s="3">
        <v>12</v>
      </c>
      <c r="D10" s="4">
        <v>6</v>
      </c>
      <c r="E10" s="195"/>
      <c r="F10" s="15" t="s">
        <v>33</v>
      </c>
      <c r="G10" s="21">
        <v>12</v>
      </c>
      <c r="H10" s="22">
        <v>9</v>
      </c>
      <c r="J10" s="195"/>
      <c r="K10" s="42" t="s">
        <v>135</v>
      </c>
      <c r="L10" s="49">
        <f t="shared" si="0"/>
        <v>27578</v>
      </c>
      <c r="M10" s="4">
        <f t="shared" si="1"/>
        <v>27692</v>
      </c>
      <c r="N10" s="195"/>
      <c r="O10" s="42" t="s">
        <v>135</v>
      </c>
      <c r="P10" s="107">
        <f t="shared" si="2"/>
        <v>26650</v>
      </c>
      <c r="Q10" s="108">
        <f t="shared" si="3"/>
        <v>26355</v>
      </c>
    </row>
    <row r="11" spans="1:17" ht="13.5" thickBot="1">
      <c r="A11" s="195"/>
      <c r="B11" s="19" t="s">
        <v>34</v>
      </c>
      <c r="C11" s="11">
        <v>14</v>
      </c>
      <c r="D11" s="31">
        <v>11</v>
      </c>
      <c r="E11" s="195"/>
      <c r="F11" s="16" t="s">
        <v>34</v>
      </c>
      <c r="G11" s="23">
        <v>6</v>
      </c>
      <c r="H11" s="31">
        <v>6</v>
      </c>
      <c r="J11" s="195"/>
      <c r="K11" s="43" t="s">
        <v>10</v>
      </c>
      <c r="L11" s="50">
        <f t="shared" si="0"/>
        <v>27566</v>
      </c>
      <c r="M11" s="12">
        <f t="shared" si="1"/>
        <v>27686</v>
      </c>
      <c r="N11" s="195"/>
      <c r="O11" s="43" t="s">
        <v>10</v>
      </c>
      <c r="P11" s="109">
        <f t="shared" si="2"/>
        <v>26638</v>
      </c>
      <c r="Q11" s="110">
        <f t="shared" si="3"/>
        <v>26346</v>
      </c>
    </row>
    <row r="12" spans="1:17" ht="13.5" customHeight="1" thickBot="1">
      <c r="A12" s="195" t="s">
        <v>30</v>
      </c>
      <c r="B12" s="17" t="s">
        <v>35</v>
      </c>
      <c r="C12" s="64">
        <v>9</v>
      </c>
      <c r="D12" s="29">
        <v>7</v>
      </c>
      <c r="E12" s="195" t="s">
        <v>30</v>
      </c>
      <c r="F12" s="13" t="s">
        <v>35</v>
      </c>
      <c r="G12" s="28">
        <v>10</v>
      </c>
      <c r="H12" s="29">
        <v>10</v>
      </c>
      <c r="J12" s="195" t="s">
        <v>30</v>
      </c>
      <c r="K12" s="58" t="s">
        <v>136</v>
      </c>
      <c r="L12" s="48">
        <f t="shared" si="0"/>
        <v>27552</v>
      </c>
      <c r="M12" s="14">
        <f t="shared" si="1"/>
        <v>27675</v>
      </c>
      <c r="N12" s="195" t="s">
        <v>30</v>
      </c>
      <c r="O12" s="58" t="s">
        <v>136</v>
      </c>
      <c r="P12" s="51">
        <f t="shared" si="2"/>
        <v>26632</v>
      </c>
      <c r="Q12" s="111">
        <f t="shared" si="3"/>
        <v>26340</v>
      </c>
    </row>
    <row r="13" spans="1:17" ht="13.5" thickBot="1">
      <c r="A13" s="195"/>
      <c r="B13" s="18" t="s">
        <v>36</v>
      </c>
      <c r="C13" s="3">
        <v>1</v>
      </c>
      <c r="D13" s="30">
        <v>2</v>
      </c>
      <c r="E13" s="195"/>
      <c r="F13" s="15" t="s">
        <v>36</v>
      </c>
      <c r="G13" s="2">
        <v>18</v>
      </c>
      <c r="H13" s="30">
        <v>4</v>
      </c>
      <c r="J13" s="195"/>
      <c r="K13" s="59" t="s">
        <v>137</v>
      </c>
      <c r="L13" s="49">
        <f t="shared" si="0"/>
        <v>27543</v>
      </c>
      <c r="M13" s="4">
        <f t="shared" si="1"/>
        <v>27668</v>
      </c>
      <c r="N13" s="195"/>
      <c r="O13" s="59" t="s">
        <v>137</v>
      </c>
      <c r="P13" s="107">
        <f t="shared" si="2"/>
        <v>26622</v>
      </c>
      <c r="Q13" s="108">
        <f t="shared" si="3"/>
        <v>26330</v>
      </c>
    </row>
    <row r="14" spans="1:17" ht="13.5" thickBot="1">
      <c r="A14" s="195"/>
      <c r="B14" s="18" t="s">
        <v>37</v>
      </c>
      <c r="C14" s="3">
        <v>10</v>
      </c>
      <c r="D14" s="30">
        <v>7</v>
      </c>
      <c r="E14" s="195"/>
      <c r="F14" s="15" t="s">
        <v>37</v>
      </c>
      <c r="G14" s="2">
        <v>4</v>
      </c>
      <c r="H14" s="30">
        <v>5</v>
      </c>
      <c r="J14" s="195"/>
      <c r="K14" s="59" t="s">
        <v>138</v>
      </c>
      <c r="L14" s="49">
        <f t="shared" si="0"/>
        <v>27542</v>
      </c>
      <c r="M14" s="4">
        <f t="shared" si="1"/>
        <v>27666</v>
      </c>
      <c r="N14" s="195"/>
      <c r="O14" s="59" t="s">
        <v>138</v>
      </c>
      <c r="P14" s="107">
        <f t="shared" si="2"/>
        <v>26604</v>
      </c>
      <c r="Q14" s="108">
        <f t="shared" si="3"/>
        <v>26326</v>
      </c>
    </row>
    <row r="15" spans="1:17" ht="13.5" thickBot="1">
      <c r="A15" s="195"/>
      <c r="B15" s="18" t="s">
        <v>38</v>
      </c>
      <c r="C15" s="3">
        <v>5</v>
      </c>
      <c r="D15" s="30">
        <v>8</v>
      </c>
      <c r="E15" s="195"/>
      <c r="F15" s="15" t="s">
        <v>38</v>
      </c>
      <c r="G15" s="2">
        <v>11</v>
      </c>
      <c r="H15" s="30">
        <v>8</v>
      </c>
      <c r="J15" s="195"/>
      <c r="K15" s="59" t="s">
        <v>139</v>
      </c>
      <c r="L15" s="49">
        <f t="shared" si="0"/>
        <v>27532</v>
      </c>
      <c r="M15" s="4">
        <f t="shared" si="1"/>
        <v>27659</v>
      </c>
      <c r="N15" s="195"/>
      <c r="O15" s="59" t="s">
        <v>139</v>
      </c>
      <c r="P15" s="107">
        <f t="shared" si="2"/>
        <v>26600</v>
      </c>
      <c r="Q15" s="108">
        <f t="shared" si="3"/>
        <v>26321</v>
      </c>
    </row>
    <row r="16" spans="1:17" ht="13.5" thickBot="1">
      <c r="A16" s="195"/>
      <c r="B16" s="19" t="s">
        <v>39</v>
      </c>
      <c r="C16" s="11">
        <v>8</v>
      </c>
      <c r="D16" s="31">
        <v>5</v>
      </c>
      <c r="E16" s="195"/>
      <c r="F16" s="16" t="s">
        <v>39</v>
      </c>
      <c r="G16" s="6">
        <v>5</v>
      </c>
      <c r="H16" s="31">
        <v>3</v>
      </c>
      <c r="J16" s="195"/>
      <c r="K16" s="61" t="s">
        <v>140</v>
      </c>
      <c r="L16" s="50">
        <f t="shared" si="0"/>
        <v>27527</v>
      </c>
      <c r="M16" s="12">
        <f t="shared" si="1"/>
        <v>27651</v>
      </c>
      <c r="N16" s="195"/>
      <c r="O16" s="61" t="s">
        <v>140</v>
      </c>
      <c r="P16" s="109">
        <f t="shared" si="2"/>
        <v>26589</v>
      </c>
      <c r="Q16" s="110">
        <f t="shared" si="3"/>
        <v>26313</v>
      </c>
    </row>
    <row r="17" spans="1:17" ht="13.5" customHeight="1" thickBot="1">
      <c r="A17" s="195" t="s">
        <v>12</v>
      </c>
      <c r="B17" s="17" t="s">
        <v>40</v>
      </c>
      <c r="C17" s="64">
        <v>4</v>
      </c>
      <c r="D17" s="29">
        <v>3</v>
      </c>
      <c r="E17" s="195" t="s">
        <v>12</v>
      </c>
      <c r="F17" s="13" t="s">
        <v>40</v>
      </c>
      <c r="G17" s="28">
        <v>4</v>
      </c>
      <c r="H17" s="29">
        <v>4</v>
      </c>
      <c r="J17" s="195" t="s">
        <v>12</v>
      </c>
      <c r="K17" s="58" t="s">
        <v>141</v>
      </c>
      <c r="L17" s="48">
        <f t="shared" si="0"/>
        <v>27519</v>
      </c>
      <c r="M17" s="14">
        <f t="shared" si="1"/>
        <v>27646</v>
      </c>
      <c r="N17" s="195" t="s">
        <v>12</v>
      </c>
      <c r="O17" s="58" t="s">
        <v>141</v>
      </c>
      <c r="P17" s="51">
        <f t="shared" si="2"/>
        <v>26584</v>
      </c>
      <c r="Q17" s="111">
        <f t="shared" si="3"/>
        <v>26310</v>
      </c>
    </row>
    <row r="18" spans="1:17" ht="13.5" thickBot="1">
      <c r="A18" s="195"/>
      <c r="B18" s="18" t="s">
        <v>41</v>
      </c>
      <c r="C18" s="3">
        <v>3</v>
      </c>
      <c r="D18" s="30">
        <v>3</v>
      </c>
      <c r="E18" s="195"/>
      <c r="F18" s="15" t="s">
        <v>41</v>
      </c>
      <c r="G18" s="21">
        <v>8</v>
      </c>
      <c r="H18" s="30">
        <v>7</v>
      </c>
      <c r="J18" s="195"/>
      <c r="K18" s="59" t="s">
        <v>142</v>
      </c>
      <c r="L18" s="49">
        <f t="shared" si="0"/>
        <v>27515</v>
      </c>
      <c r="M18" s="4">
        <f t="shared" si="1"/>
        <v>27643</v>
      </c>
      <c r="N18" s="195"/>
      <c r="O18" s="59" t="s">
        <v>142</v>
      </c>
      <c r="P18" s="107">
        <f t="shared" si="2"/>
        <v>26580</v>
      </c>
      <c r="Q18" s="108">
        <f t="shared" si="3"/>
        <v>26306</v>
      </c>
    </row>
    <row r="19" spans="1:17" ht="13.5" thickBot="1">
      <c r="A19" s="195"/>
      <c r="B19" s="18" t="s">
        <v>42</v>
      </c>
      <c r="C19" s="3">
        <v>10</v>
      </c>
      <c r="D19" s="30">
        <v>14</v>
      </c>
      <c r="E19" s="195"/>
      <c r="F19" s="15" t="s">
        <v>42</v>
      </c>
      <c r="G19" s="21">
        <v>6</v>
      </c>
      <c r="H19" s="30">
        <v>3</v>
      </c>
      <c r="J19" s="195"/>
      <c r="K19" s="59" t="s">
        <v>143</v>
      </c>
      <c r="L19" s="49">
        <f t="shared" si="0"/>
        <v>27512</v>
      </c>
      <c r="M19" s="4">
        <f t="shared" si="1"/>
        <v>27640</v>
      </c>
      <c r="N19" s="195"/>
      <c r="O19" s="59" t="s">
        <v>143</v>
      </c>
      <c r="P19" s="107">
        <f t="shared" si="2"/>
        <v>26572</v>
      </c>
      <c r="Q19" s="108">
        <f t="shared" si="3"/>
        <v>26299</v>
      </c>
    </row>
    <row r="20" spans="1:17" ht="13.5" thickBot="1">
      <c r="A20" s="195"/>
      <c r="B20" s="18" t="s">
        <v>43</v>
      </c>
      <c r="C20" s="3">
        <v>5</v>
      </c>
      <c r="D20" s="30">
        <v>5</v>
      </c>
      <c r="E20" s="195"/>
      <c r="F20" s="15" t="s">
        <v>43</v>
      </c>
      <c r="G20" s="2">
        <v>6</v>
      </c>
      <c r="H20" s="30">
        <v>5</v>
      </c>
      <c r="J20" s="195"/>
      <c r="K20" s="59" t="s">
        <v>144</v>
      </c>
      <c r="L20" s="49">
        <f t="shared" si="0"/>
        <v>27502</v>
      </c>
      <c r="M20" s="4">
        <f t="shared" si="1"/>
        <v>27626</v>
      </c>
      <c r="N20" s="195"/>
      <c r="O20" s="59" t="s">
        <v>144</v>
      </c>
      <c r="P20" s="107">
        <f t="shared" si="2"/>
        <v>26566</v>
      </c>
      <c r="Q20" s="108">
        <f t="shared" si="3"/>
        <v>26296</v>
      </c>
    </row>
    <row r="21" spans="1:17" ht="13.5" thickBot="1">
      <c r="A21" s="195"/>
      <c r="B21" s="19" t="s">
        <v>44</v>
      </c>
      <c r="C21" s="11">
        <v>16</v>
      </c>
      <c r="D21" s="31">
        <v>10</v>
      </c>
      <c r="E21" s="195"/>
      <c r="F21" s="16" t="s">
        <v>44</v>
      </c>
      <c r="G21" s="6">
        <v>6</v>
      </c>
      <c r="H21" s="31">
        <v>3</v>
      </c>
      <c r="J21" s="195"/>
      <c r="K21" s="61" t="s">
        <v>145</v>
      </c>
      <c r="L21" s="50">
        <f t="shared" si="0"/>
        <v>27497</v>
      </c>
      <c r="M21" s="12">
        <f t="shared" si="1"/>
        <v>27621</v>
      </c>
      <c r="N21" s="195"/>
      <c r="O21" s="61" t="s">
        <v>145</v>
      </c>
      <c r="P21" s="109">
        <f t="shared" si="2"/>
        <v>26560</v>
      </c>
      <c r="Q21" s="110">
        <f t="shared" si="3"/>
        <v>26291</v>
      </c>
    </row>
    <row r="22" spans="1:17" ht="13.5" customHeight="1" thickBot="1">
      <c r="A22" s="195" t="s">
        <v>13</v>
      </c>
      <c r="B22" s="17" t="s">
        <v>45</v>
      </c>
      <c r="C22" s="64">
        <v>16</v>
      </c>
      <c r="D22" s="29">
        <v>13</v>
      </c>
      <c r="E22" s="195" t="s">
        <v>13</v>
      </c>
      <c r="F22" s="13" t="s">
        <v>45</v>
      </c>
      <c r="G22" s="1">
        <v>5</v>
      </c>
      <c r="H22" s="29">
        <v>8</v>
      </c>
      <c r="J22" s="195" t="s">
        <v>13</v>
      </c>
      <c r="K22" s="58" t="s">
        <v>146</v>
      </c>
      <c r="L22" s="48">
        <f t="shared" si="0"/>
        <v>27481</v>
      </c>
      <c r="M22" s="14">
        <f t="shared" si="1"/>
        <v>27611</v>
      </c>
      <c r="N22" s="195" t="s">
        <v>13</v>
      </c>
      <c r="O22" s="58" t="s">
        <v>146</v>
      </c>
      <c r="P22" s="51">
        <f t="shared" si="2"/>
        <v>26554</v>
      </c>
      <c r="Q22" s="111">
        <f t="shared" si="3"/>
        <v>26288</v>
      </c>
    </row>
    <row r="23" spans="1:17" ht="13.5" thickBot="1">
      <c r="A23" s="195"/>
      <c r="B23" s="18" t="s">
        <v>46</v>
      </c>
      <c r="C23" s="3">
        <v>14</v>
      </c>
      <c r="D23" s="30">
        <v>19</v>
      </c>
      <c r="E23" s="195"/>
      <c r="F23" s="15" t="s">
        <v>46</v>
      </c>
      <c r="G23" s="2">
        <v>7</v>
      </c>
      <c r="H23" s="30">
        <v>7</v>
      </c>
      <c r="J23" s="195"/>
      <c r="K23" s="59" t="s">
        <v>147</v>
      </c>
      <c r="L23" s="49">
        <f t="shared" si="0"/>
        <v>27465</v>
      </c>
      <c r="M23" s="4">
        <f t="shared" si="1"/>
        <v>27598</v>
      </c>
      <c r="N23" s="195"/>
      <c r="O23" s="59" t="s">
        <v>147</v>
      </c>
      <c r="P23" s="107">
        <f t="shared" si="2"/>
        <v>26549</v>
      </c>
      <c r="Q23" s="108">
        <f t="shared" si="3"/>
        <v>26280</v>
      </c>
    </row>
    <row r="24" spans="1:17" ht="13.5" thickBot="1">
      <c r="A24" s="195"/>
      <c r="B24" s="18" t="s">
        <v>47</v>
      </c>
      <c r="C24" s="3">
        <v>21</v>
      </c>
      <c r="D24" s="30">
        <v>23</v>
      </c>
      <c r="E24" s="195"/>
      <c r="F24" s="15" t="s">
        <v>47</v>
      </c>
      <c r="G24" s="2">
        <v>11</v>
      </c>
      <c r="H24" s="30">
        <v>10</v>
      </c>
      <c r="J24" s="195"/>
      <c r="K24" s="59" t="s">
        <v>148</v>
      </c>
      <c r="L24" s="49">
        <f t="shared" si="0"/>
        <v>27451</v>
      </c>
      <c r="M24" s="4">
        <f t="shared" si="1"/>
        <v>27579</v>
      </c>
      <c r="N24" s="195"/>
      <c r="O24" s="59" t="s">
        <v>148</v>
      </c>
      <c r="P24" s="107">
        <f t="shared" si="2"/>
        <v>26542</v>
      </c>
      <c r="Q24" s="108">
        <f t="shared" si="3"/>
        <v>26273</v>
      </c>
    </row>
    <row r="25" spans="1:17" ht="13.5" thickBot="1">
      <c r="A25" s="195"/>
      <c r="B25" s="18" t="s">
        <v>48</v>
      </c>
      <c r="C25" s="3">
        <v>17</v>
      </c>
      <c r="D25" s="30">
        <v>22</v>
      </c>
      <c r="E25" s="195"/>
      <c r="F25" s="15" t="s">
        <v>48</v>
      </c>
      <c r="G25" s="2">
        <v>18</v>
      </c>
      <c r="H25" s="30">
        <v>15</v>
      </c>
      <c r="J25" s="195"/>
      <c r="K25" s="59" t="s">
        <v>149</v>
      </c>
      <c r="L25" s="49">
        <f t="shared" si="0"/>
        <v>27430</v>
      </c>
      <c r="M25" s="4">
        <f t="shared" si="1"/>
        <v>27556</v>
      </c>
      <c r="N25" s="195"/>
      <c r="O25" s="59" t="s">
        <v>149</v>
      </c>
      <c r="P25" s="107">
        <f t="shared" si="2"/>
        <v>26531</v>
      </c>
      <c r="Q25" s="108">
        <f t="shared" si="3"/>
        <v>26263</v>
      </c>
    </row>
    <row r="26" spans="1:17" ht="13.5" thickBot="1">
      <c r="A26" s="195"/>
      <c r="B26" s="19" t="s">
        <v>49</v>
      </c>
      <c r="C26" s="11">
        <v>41</v>
      </c>
      <c r="D26" s="31">
        <v>39</v>
      </c>
      <c r="E26" s="195"/>
      <c r="F26" s="16" t="s">
        <v>49</v>
      </c>
      <c r="G26" s="6">
        <v>7</v>
      </c>
      <c r="H26" s="31">
        <v>6</v>
      </c>
      <c r="J26" s="195"/>
      <c r="K26" s="61" t="s">
        <v>150</v>
      </c>
      <c r="L26" s="50">
        <f t="shared" si="0"/>
        <v>27413</v>
      </c>
      <c r="M26" s="12">
        <f t="shared" si="1"/>
        <v>27534</v>
      </c>
      <c r="N26" s="195"/>
      <c r="O26" s="61" t="s">
        <v>150</v>
      </c>
      <c r="P26" s="109">
        <f t="shared" si="2"/>
        <v>26513</v>
      </c>
      <c r="Q26" s="110">
        <f t="shared" si="3"/>
        <v>26248</v>
      </c>
    </row>
    <row r="27" spans="1:17" ht="13.5" customHeight="1" thickBot="1">
      <c r="A27" s="195" t="s">
        <v>14</v>
      </c>
      <c r="B27" s="17" t="s">
        <v>50</v>
      </c>
      <c r="C27" s="64">
        <v>48</v>
      </c>
      <c r="D27" s="29">
        <v>43</v>
      </c>
      <c r="E27" s="195" t="s">
        <v>14</v>
      </c>
      <c r="F27" s="13" t="s">
        <v>50</v>
      </c>
      <c r="G27" s="1">
        <v>7</v>
      </c>
      <c r="H27" s="29">
        <v>9</v>
      </c>
      <c r="J27" s="195" t="s">
        <v>14</v>
      </c>
      <c r="K27" s="58" t="s">
        <v>151</v>
      </c>
      <c r="L27" s="48">
        <f t="shared" si="0"/>
        <v>27372</v>
      </c>
      <c r="M27" s="14">
        <f t="shared" si="1"/>
        <v>27495</v>
      </c>
      <c r="N27" s="195" t="s">
        <v>14</v>
      </c>
      <c r="O27" s="58" t="s">
        <v>151</v>
      </c>
      <c r="P27" s="51">
        <f t="shared" si="2"/>
        <v>26506</v>
      </c>
      <c r="Q27" s="111">
        <f t="shared" si="3"/>
        <v>26242</v>
      </c>
    </row>
    <row r="28" spans="1:17" ht="13.5" thickBot="1">
      <c r="A28" s="195"/>
      <c r="B28" s="18" t="s">
        <v>51</v>
      </c>
      <c r="C28" s="3">
        <v>44</v>
      </c>
      <c r="D28" s="30">
        <v>39</v>
      </c>
      <c r="E28" s="195"/>
      <c r="F28" s="15" t="s">
        <v>51</v>
      </c>
      <c r="G28" s="2">
        <v>15</v>
      </c>
      <c r="H28" s="30">
        <v>12</v>
      </c>
      <c r="J28" s="195"/>
      <c r="K28" s="59" t="s">
        <v>152</v>
      </c>
      <c r="L28" s="49">
        <f t="shared" si="0"/>
        <v>27324</v>
      </c>
      <c r="M28" s="4">
        <f t="shared" si="1"/>
        <v>27452</v>
      </c>
      <c r="N28" s="195"/>
      <c r="O28" s="59" t="s">
        <v>152</v>
      </c>
      <c r="P28" s="107">
        <f t="shared" si="2"/>
        <v>26499</v>
      </c>
      <c r="Q28" s="108">
        <f t="shared" si="3"/>
        <v>26233</v>
      </c>
    </row>
    <row r="29" spans="1:17" ht="13.5" thickBot="1">
      <c r="A29" s="195"/>
      <c r="B29" s="18" t="s">
        <v>52</v>
      </c>
      <c r="C29" s="3">
        <v>27</v>
      </c>
      <c r="D29" s="30">
        <v>34</v>
      </c>
      <c r="E29" s="195"/>
      <c r="F29" s="15" t="s">
        <v>52</v>
      </c>
      <c r="G29" s="2">
        <v>10</v>
      </c>
      <c r="H29" s="30">
        <v>12</v>
      </c>
      <c r="J29" s="195"/>
      <c r="K29" s="59" t="s">
        <v>153</v>
      </c>
      <c r="L29" s="49">
        <f t="shared" si="0"/>
        <v>27280</v>
      </c>
      <c r="M29" s="4">
        <f t="shared" si="1"/>
        <v>27413</v>
      </c>
      <c r="N29" s="195"/>
      <c r="O29" s="59" t="s">
        <v>153</v>
      </c>
      <c r="P29" s="107">
        <f t="shared" si="2"/>
        <v>26484</v>
      </c>
      <c r="Q29" s="108">
        <f t="shared" si="3"/>
        <v>26221</v>
      </c>
    </row>
    <row r="30" spans="1:17" ht="13.5" thickBot="1">
      <c r="A30" s="195"/>
      <c r="B30" s="18" t="s">
        <v>53</v>
      </c>
      <c r="C30" s="2">
        <v>40</v>
      </c>
      <c r="D30" s="30">
        <v>40</v>
      </c>
      <c r="E30" s="195"/>
      <c r="F30" s="15" t="s">
        <v>53</v>
      </c>
      <c r="G30" s="2">
        <v>15</v>
      </c>
      <c r="H30" s="30">
        <v>9</v>
      </c>
      <c r="J30" s="195"/>
      <c r="K30" s="59" t="s">
        <v>154</v>
      </c>
      <c r="L30" s="49">
        <f t="shared" si="0"/>
        <v>27253</v>
      </c>
      <c r="M30" s="4">
        <f t="shared" si="1"/>
        <v>27379</v>
      </c>
      <c r="N30" s="195"/>
      <c r="O30" s="59" t="s">
        <v>154</v>
      </c>
      <c r="P30" s="107">
        <f t="shared" si="2"/>
        <v>26474</v>
      </c>
      <c r="Q30" s="108">
        <f t="shared" si="3"/>
        <v>26209</v>
      </c>
    </row>
    <row r="31" spans="1:17" ht="13.5" thickBot="1">
      <c r="A31" s="195"/>
      <c r="B31" s="19" t="s">
        <v>54</v>
      </c>
      <c r="C31" s="6">
        <v>53</v>
      </c>
      <c r="D31" s="31">
        <v>45</v>
      </c>
      <c r="E31" s="195"/>
      <c r="F31" s="16" t="s">
        <v>54</v>
      </c>
      <c r="G31" s="6">
        <v>20</v>
      </c>
      <c r="H31" s="31">
        <v>16</v>
      </c>
      <c r="J31" s="195"/>
      <c r="K31" s="61" t="s">
        <v>155</v>
      </c>
      <c r="L31" s="50">
        <f t="shared" si="0"/>
        <v>27213</v>
      </c>
      <c r="M31" s="12">
        <f t="shared" si="1"/>
        <v>27339</v>
      </c>
      <c r="N31" s="195"/>
      <c r="O31" s="60" t="s">
        <v>155</v>
      </c>
      <c r="P31" s="112">
        <f t="shared" si="2"/>
        <v>26459</v>
      </c>
      <c r="Q31" s="113">
        <f t="shared" si="3"/>
        <v>26200</v>
      </c>
    </row>
    <row r="32" spans="1:17" ht="13.5" customHeight="1">
      <c r="A32" s="198" t="s">
        <v>15</v>
      </c>
      <c r="B32" s="17" t="s">
        <v>55</v>
      </c>
      <c r="C32" s="1">
        <v>57</v>
      </c>
      <c r="D32" s="29">
        <v>48</v>
      </c>
      <c r="E32" s="198" t="s">
        <v>15</v>
      </c>
      <c r="F32" s="13" t="s">
        <v>55</v>
      </c>
      <c r="G32" s="1">
        <v>16</v>
      </c>
      <c r="H32" s="29">
        <v>15</v>
      </c>
      <c r="J32" s="198" t="s">
        <v>15</v>
      </c>
      <c r="K32" s="44" t="s">
        <v>156</v>
      </c>
      <c r="L32" s="48">
        <f t="shared" si="0"/>
        <v>27160</v>
      </c>
      <c r="M32" s="14">
        <f t="shared" si="1"/>
        <v>27294</v>
      </c>
      <c r="N32" s="198" t="s">
        <v>15</v>
      </c>
      <c r="O32" s="44" t="s">
        <v>156</v>
      </c>
      <c r="P32" s="51">
        <f t="shared" si="2"/>
        <v>26439</v>
      </c>
      <c r="Q32" s="111">
        <f t="shared" si="3"/>
        <v>26184</v>
      </c>
    </row>
    <row r="33" spans="1:17" ht="12.75">
      <c r="A33" s="199"/>
      <c r="B33" s="18" t="s">
        <v>56</v>
      </c>
      <c r="C33" s="2">
        <v>37</v>
      </c>
      <c r="D33" s="30">
        <v>34</v>
      </c>
      <c r="E33" s="199"/>
      <c r="F33" s="15" t="s">
        <v>56</v>
      </c>
      <c r="G33" s="2">
        <v>19</v>
      </c>
      <c r="H33" s="30">
        <v>16</v>
      </c>
      <c r="J33" s="199"/>
      <c r="K33" s="45" t="s">
        <v>157</v>
      </c>
      <c r="L33" s="49">
        <f t="shared" si="0"/>
        <v>27103</v>
      </c>
      <c r="M33" s="4">
        <f t="shared" si="1"/>
        <v>27246</v>
      </c>
      <c r="N33" s="199"/>
      <c r="O33" s="45" t="s">
        <v>157</v>
      </c>
      <c r="P33" s="107">
        <f t="shared" si="2"/>
        <v>26423</v>
      </c>
      <c r="Q33" s="108">
        <f t="shared" si="3"/>
        <v>26169</v>
      </c>
    </row>
    <row r="34" spans="1:17" ht="12.75">
      <c r="A34" s="199"/>
      <c r="B34" s="18" t="s">
        <v>57</v>
      </c>
      <c r="C34" s="2">
        <v>36</v>
      </c>
      <c r="D34" s="30">
        <v>41</v>
      </c>
      <c r="E34" s="199"/>
      <c r="F34" s="15" t="s">
        <v>57</v>
      </c>
      <c r="G34" s="2">
        <v>18</v>
      </c>
      <c r="H34" s="30">
        <v>17</v>
      </c>
      <c r="J34" s="199"/>
      <c r="K34" s="45" t="s">
        <v>158</v>
      </c>
      <c r="L34" s="49">
        <f t="shared" si="0"/>
        <v>27066</v>
      </c>
      <c r="M34" s="4">
        <f t="shared" si="1"/>
        <v>27212</v>
      </c>
      <c r="N34" s="199"/>
      <c r="O34" s="45" t="s">
        <v>158</v>
      </c>
      <c r="P34" s="107">
        <f t="shared" si="2"/>
        <v>26404</v>
      </c>
      <c r="Q34" s="108">
        <f t="shared" si="3"/>
        <v>26153</v>
      </c>
    </row>
    <row r="35" spans="1:17" ht="12.75">
      <c r="A35" s="199"/>
      <c r="B35" s="18" t="s">
        <v>58</v>
      </c>
      <c r="C35" s="2">
        <v>44</v>
      </c>
      <c r="D35" s="30">
        <v>42</v>
      </c>
      <c r="E35" s="199"/>
      <c r="F35" s="15" t="s">
        <v>58</v>
      </c>
      <c r="G35" s="2">
        <v>16</v>
      </c>
      <c r="H35" s="30">
        <v>15</v>
      </c>
      <c r="J35" s="199"/>
      <c r="K35" s="45" t="s">
        <v>159</v>
      </c>
      <c r="L35" s="49">
        <f t="shared" si="0"/>
        <v>27030</v>
      </c>
      <c r="M35" s="4">
        <f t="shared" si="1"/>
        <v>27171</v>
      </c>
      <c r="N35" s="199"/>
      <c r="O35" s="45" t="s">
        <v>159</v>
      </c>
      <c r="P35" s="107">
        <f t="shared" si="2"/>
        <v>26386</v>
      </c>
      <c r="Q35" s="108">
        <f t="shared" si="3"/>
        <v>26136</v>
      </c>
    </row>
    <row r="36" spans="1:17" ht="13.5" thickBot="1">
      <c r="A36" s="200"/>
      <c r="B36" s="24" t="s">
        <v>59</v>
      </c>
      <c r="C36" s="32">
        <v>50</v>
      </c>
      <c r="D36" s="33">
        <v>51</v>
      </c>
      <c r="E36" s="200"/>
      <c r="F36" s="65" t="s">
        <v>59</v>
      </c>
      <c r="G36" s="32">
        <v>11</v>
      </c>
      <c r="H36" s="33">
        <v>10</v>
      </c>
      <c r="J36" s="200"/>
      <c r="K36" s="63" t="s">
        <v>160</v>
      </c>
      <c r="L36" s="62">
        <f t="shared" si="0"/>
        <v>26986</v>
      </c>
      <c r="M36" s="26">
        <f t="shared" si="1"/>
        <v>27129</v>
      </c>
      <c r="N36" s="200"/>
      <c r="O36" s="63" t="s">
        <v>160</v>
      </c>
      <c r="P36" s="112">
        <f t="shared" si="2"/>
        <v>26370</v>
      </c>
      <c r="Q36" s="113">
        <f t="shared" si="3"/>
        <v>26121</v>
      </c>
    </row>
    <row r="37" spans="1:17" ht="13.5" customHeight="1" thickBot="1">
      <c r="A37" s="195" t="s">
        <v>16</v>
      </c>
      <c r="B37" s="17" t="s">
        <v>60</v>
      </c>
      <c r="C37" s="1">
        <v>54</v>
      </c>
      <c r="D37" s="29">
        <v>45</v>
      </c>
      <c r="E37" s="195" t="s">
        <v>16</v>
      </c>
      <c r="F37" s="13" t="s">
        <v>60</v>
      </c>
      <c r="G37" s="1">
        <v>18</v>
      </c>
      <c r="H37" s="29">
        <v>18</v>
      </c>
      <c r="J37" s="195" t="s">
        <v>16</v>
      </c>
      <c r="K37" s="44" t="s">
        <v>161</v>
      </c>
      <c r="L37" s="48">
        <f t="shared" si="0"/>
        <v>26936</v>
      </c>
      <c r="M37" s="14">
        <f t="shared" si="1"/>
        <v>27078</v>
      </c>
      <c r="N37" s="195" t="s">
        <v>16</v>
      </c>
      <c r="O37" s="41" t="s">
        <v>161</v>
      </c>
      <c r="P37" s="51">
        <f t="shared" si="2"/>
        <v>26359</v>
      </c>
      <c r="Q37" s="111">
        <f t="shared" si="3"/>
        <v>26111</v>
      </c>
    </row>
    <row r="38" spans="1:17" ht="13.5" thickBot="1">
      <c r="A38" s="195"/>
      <c r="B38" s="18" t="s">
        <v>61</v>
      </c>
      <c r="C38" s="2">
        <v>66</v>
      </c>
      <c r="D38" s="30">
        <v>66</v>
      </c>
      <c r="E38" s="195"/>
      <c r="F38" s="15" t="s">
        <v>61</v>
      </c>
      <c r="G38" s="2">
        <v>22</v>
      </c>
      <c r="H38" s="30">
        <v>17</v>
      </c>
      <c r="J38" s="195"/>
      <c r="K38" s="45" t="s">
        <v>162</v>
      </c>
      <c r="L38" s="49">
        <f t="shared" si="0"/>
        <v>26882</v>
      </c>
      <c r="M38" s="4">
        <f t="shared" si="1"/>
        <v>27033</v>
      </c>
      <c r="N38" s="195"/>
      <c r="O38" s="42" t="s">
        <v>162</v>
      </c>
      <c r="P38" s="107">
        <f t="shared" si="2"/>
        <v>26341</v>
      </c>
      <c r="Q38" s="108">
        <f t="shared" si="3"/>
        <v>26093</v>
      </c>
    </row>
    <row r="39" spans="1:17" ht="13.5" thickBot="1">
      <c r="A39" s="195"/>
      <c r="B39" s="18" t="s">
        <v>62</v>
      </c>
      <c r="C39" s="2">
        <v>55</v>
      </c>
      <c r="D39" s="30">
        <v>65</v>
      </c>
      <c r="E39" s="195"/>
      <c r="F39" s="15" t="s">
        <v>62</v>
      </c>
      <c r="G39" s="2">
        <v>12</v>
      </c>
      <c r="H39" s="30">
        <v>15</v>
      </c>
      <c r="J39" s="195"/>
      <c r="K39" s="45" t="s">
        <v>163</v>
      </c>
      <c r="L39" s="49">
        <f t="shared" si="0"/>
        <v>26816</v>
      </c>
      <c r="M39" s="4">
        <f t="shared" si="1"/>
        <v>26967</v>
      </c>
      <c r="N39" s="195"/>
      <c r="O39" s="42" t="s">
        <v>163</v>
      </c>
      <c r="P39" s="107">
        <f t="shared" si="2"/>
        <v>26319</v>
      </c>
      <c r="Q39" s="108">
        <f t="shared" si="3"/>
        <v>26076</v>
      </c>
    </row>
    <row r="40" spans="1:17" ht="13.5" thickBot="1">
      <c r="A40" s="195"/>
      <c r="B40" s="18" t="s">
        <v>63</v>
      </c>
      <c r="C40" s="2">
        <v>78</v>
      </c>
      <c r="D40" s="30">
        <v>69</v>
      </c>
      <c r="E40" s="195"/>
      <c r="F40" s="15" t="s">
        <v>63</v>
      </c>
      <c r="G40" s="2">
        <v>36</v>
      </c>
      <c r="H40" s="30">
        <v>33</v>
      </c>
      <c r="J40" s="195"/>
      <c r="K40" s="45" t="s">
        <v>164</v>
      </c>
      <c r="L40" s="49">
        <f t="shared" si="0"/>
        <v>26761</v>
      </c>
      <c r="M40" s="4">
        <f t="shared" si="1"/>
        <v>26902</v>
      </c>
      <c r="N40" s="195"/>
      <c r="O40" s="42" t="s">
        <v>164</v>
      </c>
      <c r="P40" s="107">
        <f t="shared" si="2"/>
        <v>26307</v>
      </c>
      <c r="Q40" s="108">
        <f t="shared" si="3"/>
        <v>26061</v>
      </c>
    </row>
    <row r="41" spans="1:17" ht="13.5" thickBot="1">
      <c r="A41" s="195"/>
      <c r="B41" s="19" t="s">
        <v>64</v>
      </c>
      <c r="C41" s="6">
        <v>85</v>
      </c>
      <c r="D41" s="31">
        <v>71</v>
      </c>
      <c r="E41" s="195"/>
      <c r="F41" s="16" t="s">
        <v>64</v>
      </c>
      <c r="G41" s="6">
        <v>30</v>
      </c>
      <c r="H41" s="31">
        <v>25</v>
      </c>
      <c r="J41" s="195"/>
      <c r="K41" s="46" t="s">
        <v>165</v>
      </c>
      <c r="L41" s="50">
        <f aca="true" t="shared" si="4" ref="L41:L74">L40-C40</f>
        <v>26683</v>
      </c>
      <c r="M41" s="12">
        <f aca="true" t="shared" si="5" ref="M41:M74">M40-D40</f>
        <v>26833</v>
      </c>
      <c r="N41" s="195"/>
      <c r="O41" s="52" t="s">
        <v>165</v>
      </c>
      <c r="P41" s="109">
        <f t="shared" si="2"/>
        <v>26271</v>
      </c>
      <c r="Q41" s="110">
        <f t="shared" si="3"/>
        <v>26028</v>
      </c>
    </row>
    <row r="42" spans="1:17" ht="13.5" customHeight="1" thickBot="1">
      <c r="A42" s="196" t="s">
        <v>17</v>
      </c>
      <c r="B42" s="17" t="s">
        <v>65</v>
      </c>
      <c r="C42" s="1">
        <v>103</v>
      </c>
      <c r="D42" s="29">
        <v>85</v>
      </c>
      <c r="E42" s="196" t="s">
        <v>17</v>
      </c>
      <c r="F42" s="13" t="s">
        <v>65</v>
      </c>
      <c r="G42" s="1">
        <v>34</v>
      </c>
      <c r="H42" s="29">
        <v>30</v>
      </c>
      <c r="J42" s="196" t="s">
        <v>17</v>
      </c>
      <c r="K42" s="41" t="s">
        <v>166</v>
      </c>
      <c r="L42" s="48">
        <f t="shared" si="4"/>
        <v>26598</v>
      </c>
      <c r="M42" s="14">
        <f t="shared" si="5"/>
        <v>26762</v>
      </c>
      <c r="N42" s="196" t="s">
        <v>17</v>
      </c>
      <c r="O42" s="41" t="s">
        <v>166</v>
      </c>
      <c r="P42" s="51">
        <f t="shared" si="2"/>
        <v>26241</v>
      </c>
      <c r="Q42" s="111">
        <f t="shared" si="3"/>
        <v>26003</v>
      </c>
    </row>
    <row r="43" spans="1:17" ht="13.5" thickBot="1">
      <c r="A43" s="195"/>
      <c r="B43" s="18" t="s">
        <v>66</v>
      </c>
      <c r="C43" s="2">
        <v>69</v>
      </c>
      <c r="D43" s="30">
        <v>77</v>
      </c>
      <c r="E43" s="195"/>
      <c r="F43" s="15" t="s">
        <v>66</v>
      </c>
      <c r="G43" s="2">
        <v>27</v>
      </c>
      <c r="H43" s="30">
        <v>30</v>
      </c>
      <c r="J43" s="195"/>
      <c r="K43" s="42" t="s">
        <v>167</v>
      </c>
      <c r="L43" s="49">
        <f t="shared" si="4"/>
        <v>26495</v>
      </c>
      <c r="M43" s="4">
        <f t="shared" si="5"/>
        <v>26677</v>
      </c>
      <c r="N43" s="195"/>
      <c r="O43" s="42" t="s">
        <v>167</v>
      </c>
      <c r="P43" s="107">
        <f t="shared" si="2"/>
        <v>26207</v>
      </c>
      <c r="Q43" s="108">
        <f t="shared" si="3"/>
        <v>25973</v>
      </c>
    </row>
    <row r="44" spans="1:17" ht="13.5" thickBot="1">
      <c r="A44" s="195"/>
      <c r="B44" s="18" t="s">
        <v>67</v>
      </c>
      <c r="C44" s="2">
        <v>51</v>
      </c>
      <c r="D44" s="30">
        <v>78</v>
      </c>
      <c r="E44" s="195"/>
      <c r="F44" s="15" t="s">
        <v>67</v>
      </c>
      <c r="G44" s="2">
        <v>33</v>
      </c>
      <c r="H44" s="30">
        <v>35</v>
      </c>
      <c r="J44" s="195"/>
      <c r="K44" s="42" t="s">
        <v>168</v>
      </c>
      <c r="L44" s="49">
        <f t="shared" si="4"/>
        <v>26426</v>
      </c>
      <c r="M44" s="4">
        <f t="shared" si="5"/>
        <v>26600</v>
      </c>
      <c r="N44" s="195"/>
      <c r="O44" s="42" t="s">
        <v>168</v>
      </c>
      <c r="P44" s="107">
        <f t="shared" si="2"/>
        <v>26180</v>
      </c>
      <c r="Q44" s="108">
        <f t="shared" si="3"/>
        <v>25943</v>
      </c>
    </row>
    <row r="45" spans="1:17" ht="13.5" thickBot="1">
      <c r="A45" s="195"/>
      <c r="B45" s="18" t="s">
        <v>68</v>
      </c>
      <c r="C45" s="2">
        <v>103</v>
      </c>
      <c r="D45" s="30">
        <v>93</v>
      </c>
      <c r="E45" s="195"/>
      <c r="F45" s="15" t="s">
        <v>68</v>
      </c>
      <c r="G45" s="2">
        <v>33</v>
      </c>
      <c r="H45" s="30">
        <v>38</v>
      </c>
      <c r="J45" s="195"/>
      <c r="K45" s="42" t="s">
        <v>169</v>
      </c>
      <c r="L45" s="49">
        <f t="shared" si="4"/>
        <v>26375</v>
      </c>
      <c r="M45" s="4">
        <f t="shared" si="5"/>
        <v>26522</v>
      </c>
      <c r="N45" s="195"/>
      <c r="O45" s="42" t="s">
        <v>169</v>
      </c>
      <c r="P45" s="107">
        <f t="shared" si="2"/>
        <v>26147</v>
      </c>
      <c r="Q45" s="108">
        <f t="shared" si="3"/>
        <v>25908</v>
      </c>
    </row>
    <row r="46" spans="1:17" ht="13.5" thickBot="1">
      <c r="A46" s="195"/>
      <c r="B46" s="19" t="s">
        <v>69</v>
      </c>
      <c r="C46" s="6">
        <v>89</v>
      </c>
      <c r="D46" s="31">
        <v>83</v>
      </c>
      <c r="E46" s="195"/>
      <c r="F46" s="16" t="s">
        <v>69</v>
      </c>
      <c r="G46" s="6">
        <v>31</v>
      </c>
      <c r="H46" s="31">
        <v>30</v>
      </c>
      <c r="J46" s="195"/>
      <c r="K46" s="52" t="s">
        <v>170</v>
      </c>
      <c r="L46" s="50">
        <f t="shared" si="4"/>
        <v>26272</v>
      </c>
      <c r="M46" s="12">
        <f t="shared" si="5"/>
        <v>26429</v>
      </c>
      <c r="N46" s="195"/>
      <c r="O46" s="52" t="s">
        <v>170</v>
      </c>
      <c r="P46" s="109">
        <f t="shared" si="2"/>
        <v>26114</v>
      </c>
      <c r="Q46" s="110">
        <f t="shared" si="3"/>
        <v>25870</v>
      </c>
    </row>
    <row r="47" spans="1:17" ht="13.5" customHeight="1" thickBot="1">
      <c r="A47" s="195" t="s">
        <v>18</v>
      </c>
      <c r="B47" s="17" t="s">
        <v>70</v>
      </c>
      <c r="C47" s="1">
        <v>138</v>
      </c>
      <c r="D47" s="29">
        <v>121</v>
      </c>
      <c r="E47" s="195" t="s">
        <v>18</v>
      </c>
      <c r="F47" s="13" t="s">
        <v>70</v>
      </c>
      <c r="G47" s="1">
        <v>51</v>
      </c>
      <c r="H47" s="29">
        <v>43</v>
      </c>
      <c r="J47" s="195" t="s">
        <v>18</v>
      </c>
      <c r="K47" s="17" t="s">
        <v>171</v>
      </c>
      <c r="L47" s="64">
        <f t="shared" si="4"/>
        <v>26183</v>
      </c>
      <c r="M47" s="38">
        <f t="shared" si="5"/>
        <v>26346</v>
      </c>
      <c r="N47" s="195" t="s">
        <v>18</v>
      </c>
      <c r="O47" s="17" t="s">
        <v>171</v>
      </c>
      <c r="P47" s="114">
        <f t="shared" si="2"/>
        <v>26083</v>
      </c>
      <c r="Q47" s="111">
        <f t="shared" si="3"/>
        <v>25840</v>
      </c>
    </row>
    <row r="48" spans="1:17" ht="13.5" thickBot="1">
      <c r="A48" s="195"/>
      <c r="B48" s="18" t="s">
        <v>71</v>
      </c>
      <c r="C48" s="2">
        <v>133</v>
      </c>
      <c r="D48" s="30">
        <v>132</v>
      </c>
      <c r="E48" s="195"/>
      <c r="F48" s="15" t="s">
        <v>71</v>
      </c>
      <c r="G48" s="2">
        <v>54</v>
      </c>
      <c r="H48" s="30">
        <v>54</v>
      </c>
      <c r="J48" s="195"/>
      <c r="K48" s="18" t="s">
        <v>172</v>
      </c>
      <c r="L48" s="3">
        <f t="shared" si="4"/>
        <v>26045</v>
      </c>
      <c r="M48" s="36">
        <f t="shared" si="5"/>
        <v>26225</v>
      </c>
      <c r="N48" s="195"/>
      <c r="O48" s="18" t="s">
        <v>172</v>
      </c>
      <c r="P48" s="115">
        <f t="shared" si="2"/>
        <v>26032</v>
      </c>
      <c r="Q48" s="108">
        <f t="shared" si="3"/>
        <v>25797</v>
      </c>
    </row>
    <row r="49" spans="1:17" ht="13.5" thickBot="1">
      <c r="A49" s="195"/>
      <c r="B49" s="18" t="s">
        <v>72</v>
      </c>
      <c r="C49" s="2">
        <v>143</v>
      </c>
      <c r="D49" s="30">
        <v>151</v>
      </c>
      <c r="E49" s="195"/>
      <c r="F49" s="15" t="s">
        <v>72</v>
      </c>
      <c r="G49" s="2">
        <v>51</v>
      </c>
      <c r="H49" s="30">
        <v>59</v>
      </c>
      <c r="J49" s="195"/>
      <c r="K49" s="18" t="s">
        <v>173</v>
      </c>
      <c r="L49" s="3">
        <f t="shared" si="4"/>
        <v>25912</v>
      </c>
      <c r="M49" s="36">
        <f t="shared" si="5"/>
        <v>26093</v>
      </c>
      <c r="N49" s="195"/>
      <c r="O49" s="18" t="s">
        <v>173</v>
      </c>
      <c r="P49" s="115">
        <f t="shared" si="2"/>
        <v>25978</v>
      </c>
      <c r="Q49" s="108">
        <f t="shared" si="3"/>
        <v>25743</v>
      </c>
    </row>
    <row r="50" spans="1:17" ht="13.5" thickBot="1">
      <c r="A50" s="195"/>
      <c r="B50" s="18" t="s">
        <v>73</v>
      </c>
      <c r="C50" s="2">
        <v>188</v>
      </c>
      <c r="D50" s="30">
        <v>176</v>
      </c>
      <c r="E50" s="195"/>
      <c r="F50" s="15" t="s">
        <v>73</v>
      </c>
      <c r="G50" s="2">
        <v>74</v>
      </c>
      <c r="H50" s="30">
        <v>68</v>
      </c>
      <c r="J50" s="195"/>
      <c r="K50" s="18" t="s">
        <v>174</v>
      </c>
      <c r="L50" s="3">
        <f t="shared" si="4"/>
        <v>25769</v>
      </c>
      <c r="M50" s="36">
        <f t="shared" si="5"/>
        <v>25942</v>
      </c>
      <c r="N50" s="195"/>
      <c r="O50" s="18" t="s">
        <v>174</v>
      </c>
      <c r="P50" s="115">
        <f t="shared" si="2"/>
        <v>25927</v>
      </c>
      <c r="Q50" s="108">
        <f t="shared" si="3"/>
        <v>25684</v>
      </c>
    </row>
    <row r="51" spans="1:17" ht="13.5" thickBot="1">
      <c r="A51" s="197"/>
      <c r="B51" s="24" t="s">
        <v>74</v>
      </c>
      <c r="C51" s="32">
        <v>154</v>
      </c>
      <c r="D51" s="33">
        <v>151</v>
      </c>
      <c r="E51" s="197"/>
      <c r="F51" s="65" t="s">
        <v>74</v>
      </c>
      <c r="G51" s="32">
        <v>82</v>
      </c>
      <c r="H51" s="33">
        <v>71</v>
      </c>
      <c r="J51" s="197"/>
      <c r="K51" s="24" t="s">
        <v>175</v>
      </c>
      <c r="L51" s="25">
        <f t="shared" si="4"/>
        <v>25581</v>
      </c>
      <c r="M51" s="39">
        <f t="shared" si="5"/>
        <v>25766</v>
      </c>
      <c r="N51" s="197"/>
      <c r="O51" s="24" t="s">
        <v>175</v>
      </c>
      <c r="P51" s="116">
        <f t="shared" si="2"/>
        <v>25853</v>
      </c>
      <c r="Q51" s="113">
        <f t="shared" si="3"/>
        <v>25616</v>
      </c>
    </row>
    <row r="52" spans="1:17" ht="13.5" thickBot="1">
      <c r="A52" s="195" t="s">
        <v>19</v>
      </c>
      <c r="B52" s="17" t="s">
        <v>75</v>
      </c>
      <c r="C52" s="1">
        <v>235</v>
      </c>
      <c r="D52" s="66">
        <v>210</v>
      </c>
      <c r="E52" s="195" t="s">
        <v>19</v>
      </c>
      <c r="F52" s="20" t="s">
        <v>75</v>
      </c>
      <c r="G52" s="1">
        <v>70</v>
      </c>
      <c r="H52" s="29">
        <v>78</v>
      </c>
      <c r="I52" s="27"/>
      <c r="J52" s="212" t="s">
        <v>19</v>
      </c>
      <c r="K52" s="20" t="s">
        <v>176</v>
      </c>
      <c r="L52" s="64">
        <f t="shared" si="4"/>
        <v>25427</v>
      </c>
      <c r="M52" s="64">
        <f t="shared" si="5"/>
        <v>25615</v>
      </c>
      <c r="N52" s="216" t="s">
        <v>19</v>
      </c>
      <c r="O52" s="20" t="s">
        <v>176</v>
      </c>
      <c r="P52" s="114">
        <f t="shared" si="2"/>
        <v>25771</v>
      </c>
      <c r="Q52" s="111">
        <f t="shared" si="3"/>
        <v>25545</v>
      </c>
    </row>
    <row r="53" spans="1:17" ht="13.5" thickBot="1">
      <c r="A53" s="195"/>
      <c r="B53" s="18" t="s">
        <v>76</v>
      </c>
      <c r="C53" s="2">
        <v>245</v>
      </c>
      <c r="D53" s="67">
        <v>231</v>
      </c>
      <c r="E53" s="195"/>
      <c r="F53" s="9" t="s">
        <v>76</v>
      </c>
      <c r="G53" s="2">
        <v>119</v>
      </c>
      <c r="H53" s="30">
        <v>99</v>
      </c>
      <c r="I53" s="27"/>
      <c r="J53" s="213"/>
      <c r="K53" s="9" t="s">
        <v>177</v>
      </c>
      <c r="L53" s="3">
        <f t="shared" si="4"/>
        <v>25192</v>
      </c>
      <c r="M53" s="3">
        <f t="shared" si="5"/>
        <v>25405</v>
      </c>
      <c r="N53" s="217"/>
      <c r="O53" s="9" t="s">
        <v>177</v>
      </c>
      <c r="P53" s="115">
        <f t="shared" si="2"/>
        <v>25701</v>
      </c>
      <c r="Q53" s="108">
        <f t="shared" si="3"/>
        <v>25467</v>
      </c>
    </row>
    <row r="54" spans="1:17" ht="13.5" thickBot="1">
      <c r="A54" s="195"/>
      <c r="B54" s="18" t="s">
        <v>77</v>
      </c>
      <c r="C54" s="2">
        <v>237</v>
      </c>
      <c r="D54" s="67">
        <v>264</v>
      </c>
      <c r="E54" s="195"/>
      <c r="F54" s="9" t="s">
        <v>77</v>
      </c>
      <c r="G54" s="2">
        <v>116</v>
      </c>
      <c r="H54" s="30">
        <v>108</v>
      </c>
      <c r="I54" s="27"/>
      <c r="J54" s="213"/>
      <c r="K54" s="9" t="s">
        <v>178</v>
      </c>
      <c r="L54" s="3">
        <f t="shared" si="4"/>
        <v>24947</v>
      </c>
      <c r="M54" s="3">
        <f t="shared" si="5"/>
        <v>25174</v>
      </c>
      <c r="N54" s="217"/>
      <c r="O54" s="9" t="s">
        <v>178</v>
      </c>
      <c r="P54" s="115">
        <f t="shared" si="2"/>
        <v>25582</v>
      </c>
      <c r="Q54" s="108">
        <f t="shared" si="3"/>
        <v>25368</v>
      </c>
    </row>
    <row r="55" spans="1:17" ht="13.5" thickBot="1">
      <c r="A55" s="195"/>
      <c r="B55" s="18" t="s">
        <v>78</v>
      </c>
      <c r="C55" s="2">
        <v>282</v>
      </c>
      <c r="D55" s="67">
        <v>271</v>
      </c>
      <c r="E55" s="195"/>
      <c r="F55" s="9" t="s">
        <v>78</v>
      </c>
      <c r="G55" s="2">
        <v>100</v>
      </c>
      <c r="H55" s="30">
        <v>111</v>
      </c>
      <c r="I55" s="27"/>
      <c r="J55" s="213"/>
      <c r="K55" s="9" t="s">
        <v>179</v>
      </c>
      <c r="L55" s="3">
        <f t="shared" si="4"/>
        <v>24710</v>
      </c>
      <c r="M55" s="3">
        <f t="shared" si="5"/>
        <v>24910</v>
      </c>
      <c r="N55" s="217"/>
      <c r="O55" s="9" t="s">
        <v>179</v>
      </c>
      <c r="P55" s="115">
        <f t="shared" si="2"/>
        <v>25466</v>
      </c>
      <c r="Q55" s="108">
        <f t="shared" si="3"/>
        <v>25260</v>
      </c>
    </row>
    <row r="56" spans="1:17" ht="13.5" thickBot="1">
      <c r="A56" s="195"/>
      <c r="B56" s="19" t="s">
        <v>79</v>
      </c>
      <c r="C56" s="6">
        <v>365</v>
      </c>
      <c r="D56" s="68">
        <v>334</v>
      </c>
      <c r="E56" s="195"/>
      <c r="F56" s="10" t="s">
        <v>79</v>
      </c>
      <c r="G56" s="6">
        <v>122</v>
      </c>
      <c r="H56" s="31">
        <v>124</v>
      </c>
      <c r="I56" s="27"/>
      <c r="J56" s="214"/>
      <c r="K56" s="10" t="s">
        <v>180</v>
      </c>
      <c r="L56" s="11">
        <f t="shared" si="4"/>
        <v>24428</v>
      </c>
      <c r="M56" s="11">
        <f t="shared" si="5"/>
        <v>24639</v>
      </c>
      <c r="N56" s="218"/>
      <c r="O56" s="10" t="s">
        <v>180</v>
      </c>
      <c r="P56" s="117">
        <f t="shared" si="2"/>
        <v>25366</v>
      </c>
      <c r="Q56" s="110">
        <f t="shared" si="3"/>
        <v>25149</v>
      </c>
    </row>
    <row r="57" spans="1:17" ht="13.5" thickBot="1">
      <c r="A57" s="195" t="s">
        <v>20</v>
      </c>
      <c r="B57" s="17" t="s">
        <v>80</v>
      </c>
      <c r="C57" s="1">
        <v>373</v>
      </c>
      <c r="D57" s="66">
        <v>409</v>
      </c>
      <c r="E57" s="195" t="s">
        <v>20</v>
      </c>
      <c r="F57" s="20" t="s">
        <v>80</v>
      </c>
      <c r="G57" s="1">
        <v>152</v>
      </c>
      <c r="H57" s="29">
        <v>128</v>
      </c>
      <c r="I57" s="27"/>
      <c r="J57" s="212" t="s">
        <v>20</v>
      </c>
      <c r="K57" s="20" t="s">
        <v>181</v>
      </c>
      <c r="L57" s="3">
        <f t="shared" si="4"/>
        <v>24063</v>
      </c>
      <c r="M57" s="64">
        <f t="shared" si="5"/>
        <v>24305</v>
      </c>
      <c r="N57" s="216" t="s">
        <v>20</v>
      </c>
      <c r="O57" s="20" t="s">
        <v>181</v>
      </c>
      <c r="P57" s="115">
        <f t="shared" si="2"/>
        <v>25244</v>
      </c>
      <c r="Q57" s="111">
        <f aca="true" t="shared" si="6" ref="Q57:Q88">Q56-H56</f>
        <v>25025</v>
      </c>
    </row>
    <row r="58" spans="1:17" ht="13.5" thickBot="1">
      <c r="A58" s="195"/>
      <c r="B58" s="18" t="s">
        <v>81</v>
      </c>
      <c r="C58" s="2">
        <v>388</v>
      </c>
      <c r="D58" s="67">
        <v>390</v>
      </c>
      <c r="E58" s="195"/>
      <c r="F58" s="9" t="s">
        <v>81</v>
      </c>
      <c r="G58" s="2">
        <v>157</v>
      </c>
      <c r="H58" s="30">
        <v>139</v>
      </c>
      <c r="I58" s="27"/>
      <c r="J58" s="213"/>
      <c r="K58" s="9" t="s">
        <v>182</v>
      </c>
      <c r="L58" s="3">
        <f t="shared" si="4"/>
        <v>23690</v>
      </c>
      <c r="M58" s="3">
        <f t="shared" si="5"/>
        <v>23896</v>
      </c>
      <c r="N58" s="217"/>
      <c r="O58" s="9" t="s">
        <v>182</v>
      </c>
      <c r="P58" s="115">
        <f t="shared" si="2"/>
        <v>25092</v>
      </c>
      <c r="Q58" s="108">
        <f t="shared" si="6"/>
        <v>24897</v>
      </c>
    </row>
    <row r="59" spans="1:17" ht="13.5" thickBot="1">
      <c r="A59" s="195"/>
      <c r="B59" s="18" t="s">
        <v>82</v>
      </c>
      <c r="C59" s="2">
        <v>383</v>
      </c>
      <c r="D59" s="67">
        <v>384</v>
      </c>
      <c r="E59" s="195"/>
      <c r="F59" s="9" t="s">
        <v>82</v>
      </c>
      <c r="G59" s="2">
        <v>164</v>
      </c>
      <c r="H59" s="30">
        <v>156</v>
      </c>
      <c r="J59" s="213"/>
      <c r="K59" s="9" t="s">
        <v>183</v>
      </c>
      <c r="L59" s="3">
        <f t="shared" si="4"/>
        <v>23302</v>
      </c>
      <c r="M59" s="3">
        <f t="shared" si="5"/>
        <v>23506</v>
      </c>
      <c r="N59" s="217"/>
      <c r="O59" s="9" t="s">
        <v>183</v>
      </c>
      <c r="P59" s="115">
        <f t="shared" si="2"/>
        <v>24935</v>
      </c>
      <c r="Q59" s="108">
        <f t="shared" si="6"/>
        <v>24758</v>
      </c>
    </row>
    <row r="60" spans="1:17" ht="13.5" thickBot="1">
      <c r="A60" s="195"/>
      <c r="B60" s="18" t="s">
        <v>83</v>
      </c>
      <c r="C60" s="2">
        <v>455</v>
      </c>
      <c r="D60" s="67">
        <v>436</v>
      </c>
      <c r="E60" s="195"/>
      <c r="F60" s="9" t="s">
        <v>83</v>
      </c>
      <c r="G60" s="2">
        <v>177</v>
      </c>
      <c r="H60" s="30">
        <v>171</v>
      </c>
      <c r="J60" s="213"/>
      <c r="K60" s="9" t="s">
        <v>184</v>
      </c>
      <c r="L60" s="25">
        <f t="shared" si="4"/>
        <v>22919</v>
      </c>
      <c r="M60" s="3">
        <f t="shared" si="5"/>
        <v>23122</v>
      </c>
      <c r="N60" s="217"/>
      <c r="O60" s="9" t="s">
        <v>184</v>
      </c>
      <c r="P60" s="116">
        <f t="shared" si="2"/>
        <v>24771</v>
      </c>
      <c r="Q60" s="108">
        <f t="shared" si="6"/>
        <v>24602</v>
      </c>
    </row>
    <row r="61" spans="1:17" ht="13.5" thickBot="1">
      <c r="A61" s="195"/>
      <c r="B61" s="19" t="s">
        <v>84</v>
      </c>
      <c r="C61" s="6">
        <v>502</v>
      </c>
      <c r="D61" s="68">
        <v>488</v>
      </c>
      <c r="E61" s="195"/>
      <c r="F61" s="10" t="s">
        <v>84</v>
      </c>
      <c r="G61" s="6">
        <v>502</v>
      </c>
      <c r="H61" s="31">
        <v>158</v>
      </c>
      <c r="J61" s="214"/>
      <c r="K61" s="10" t="s">
        <v>185</v>
      </c>
      <c r="L61" s="11">
        <f t="shared" si="4"/>
        <v>22464</v>
      </c>
      <c r="M61" s="11">
        <f t="shared" si="5"/>
        <v>22686</v>
      </c>
      <c r="N61" s="218"/>
      <c r="O61" s="10" t="s">
        <v>185</v>
      </c>
      <c r="P61" s="117">
        <f t="shared" si="2"/>
        <v>24594</v>
      </c>
      <c r="Q61" s="110">
        <f t="shared" si="6"/>
        <v>24431</v>
      </c>
    </row>
    <row r="62" spans="1:17" ht="13.5" thickBot="1">
      <c r="A62" s="195" t="s">
        <v>21</v>
      </c>
      <c r="B62" s="17" t="s">
        <v>85</v>
      </c>
      <c r="C62" s="1">
        <v>514</v>
      </c>
      <c r="D62" s="66">
        <v>540</v>
      </c>
      <c r="E62" s="195" t="s">
        <v>21</v>
      </c>
      <c r="F62" s="20" t="s">
        <v>85</v>
      </c>
      <c r="G62" s="1">
        <v>269</v>
      </c>
      <c r="H62" s="29">
        <v>233</v>
      </c>
      <c r="J62" s="212" t="s">
        <v>21</v>
      </c>
      <c r="K62" s="20" t="s">
        <v>186</v>
      </c>
      <c r="L62" s="47">
        <f t="shared" si="4"/>
        <v>21962</v>
      </c>
      <c r="M62" s="64">
        <f t="shared" si="5"/>
        <v>22198</v>
      </c>
      <c r="N62" s="216" t="s">
        <v>21</v>
      </c>
      <c r="O62" s="20" t="s">
        <v>186</v>
      </c>
      <c r="P62" s="118">
        <f t="shared" si="2"/>
        <v>24092</v>
      </c>
      <c r="Q62" s="111">
        <f t="shared" si="6"/>
        <v>24273</v>
      </c>
    </row>
    <row r="63" spans="1:17" ht="13.5" thickBot="1">
      <c r="A63" s="195"/>
      <c r="B63" s="18" t="s">
        <v>86</v>
      </c>
      <c r="C63" s="2">
        <v>559</v>
      </c>
      <c r="D63" s="67">
        <v>523</v>
      </c>
      <c r="E63" s="195"/>
      <c r="F63" s="9" t="s">
        <v>86</v>
      </c>
      <c r="G63" s="2">
        <v>559</v>
      </c>
      <c r="H63" s="30">
        <v>221</v>
      </c>
      <c r="J63" s="213"/>
      <c r="K63" s="9" t="s">
        <v>187</v>
      </c>
      <c r="L63" s="3">
        <f t="shared" si="4"/>
        <v>21448</v>
      </c>
      <c r="M63" s="3">
        <f t="shared" si="5"/>
        <v>21658</v>
      </c>
      <c r="N63" s="217"/>
      <c r="O63" s="9" t="s">
        <v>187</v>
      </c>
      <c r="P63" s="115">
        <f t="shared" si="2"/>
        <v>23823</v>
      </c>
      <c r="Q63" s="108">
        <f t="shared" si="6"/>
        <v>24040</v>
      </c>
    </row>
    <row r="64" spans="1:17" ht="13.5" thickBot="1">
      <c r="A64" s="195"/>
      <c r="B64" s="18" t="s">
        <v>87</v>
      </c>
      <c r="C64" s="2">
        <v>574</v>
      </c>
      <c r="D64" s="67">
        <v>573</v>
      </c>
      <c r="E64" s="195"/>
      <c r="F64" s="9" t="s">
        <v>87</v>
      </c>
      <c r="G64" s="2">
        <v>236</v>
      </c>
      <c r="H64" s="30">
        <v>236</v>
      </c>
      <c r="J64" s="213"/>
      <c r="K64" s="9" t="s">
        <v>188</v>
      </c>
      <c r="L64" s="3">
        <f t="shared" si="4"/>
        <v>20889</v>
      </c>
      <c r="M64" s="3">
        <f t="shared" si="5"/>
        <v>21135</v>
      </c>
      <c r="N64" s="217"/>
      <c r="O64" s="9" t="s">
        <v>188</v>
      </c>
      <c r="P64" s="116">
        <f t="shared" si="2"/>
        <v>23264</v>
      </c>
      <c r="Q64" s="108">
        <f t="shared" si="6"/>
        <v>23819</v>
      </c>
    </row>
    <row r="65" spans="1:17" ht="13.5" thickBot="1">
      <c r="A65" s="195"/>
      <c r="B65" s="18" t="s">
        <v>88</v>
      </c>
      <c r="C65" s="2">
        <v>546</v>
      </c>
      <c r="D65" s="67">
        <v>523</v>
      </c>
      <c r="E65" s="195"/>
      <c r="F65" s="9" t="s">
        <v>88</v>
      </c>
      <c r="G65" s="2">
        <v>223</v>
      </c>
      <c r="H65" s="30">
        <v>222</v>
      </c>
      <c r="J65" s="213"/>
      <c r="K65" s="9" t="s">
        <v>189</v>
      </c>
      <c r="L65" s="3">
        <f t="shared" si="4"/>
        <v>20315</v>
      </c>
      <c r="M65" s="3">
        <f t="shared" si="5"/>
        <v>20562</v>
      </c>
      <c r="N65" s="217"/>
      <c r="O65" s="9" t="s">
        <v>189</v>
      </c>
      <c r="P65" s="115">
        <f t="shared" si="2"/>
        <v>23028</v>
      </c>
      <c r="Q65" s="108">
        <f t="shared" si="6"/>
        <v>23583</v>
      </c>
    </row>
    <row r="66" spans="1:17" ht="13.5" thickBot="1">
      <c r="A66" s="195"/>
      <c r="B66" s="19" t="s">
        <v>89</v>
      </c>
      <c r="C66" s="6">
        <v>566</v>
      </c>
      <c r="D66" s="68">
        <v>569</v>
      </c>
      <c r="E66" s="195"/>
      <c r="F66" s="10" t="s">
        <v>89</v>
      </c>
      <c r="G66" s="6">
        <v>234</v>
      </c>
      <c r="H66" s="31">
        <v>232</v>
      </c>
      <c r="J66" s="214"/>
      <c r="K66" s="10" t="s">
        <v>190</v>
      </c>
      <c r="L66" s="11">
        <f t="shared" si="4"/>
        <v>19769</v>
      </c>
      <c r="M66" s="11">
        <f t="shared" si="5"/>
        <v>20039</v>
      </c>
      <c r="N66" s="218"/>
      <c r="O66" s="10" t="s">
        <v>190</v>
      </c>
      <c r="P66" s="117">
        <f t="shared" si="2"/>
        <v>22805</v>
      </c>
      <c r="Q66" s="110">
        <f t="shared" si="6"/>
        <v>23361</v>
      </c>
    </row>
    <row r="67" spans="1:17" ht="13.5" thickBot="1">
      <c r="A67" s="195" t="s">
        <v>22</v>
      </c>
      <c r="B67" s="17" t="s">
        <v>90</v>
      </c>
      <c r="C67" s="1">
        <v>484</v>
      </c>
      <c r="D67" s="66">
        <v>535</v>
      </c>
      <c r="E67" s="195" t="s">
        <v>22</v>
      </c>
      <c r="F67" s="20" t="s">
        <v>90</v>
      </c>
      <c r="G67" s="1">
        <v>253</v>
      </c>
      <c r="H67" s="29">
        <v>249</v>
      </c>
      <c r="J67" s="212" t="s">
        <v>22</v>
      </c>
      <c r="K67" s="20" t="s">
        <v>191</v>
      </c>
      <c r="L67" s="47">
        <f t="shared" si="4"/>
        <v>19203</v>
      </c>
      <c r="M67" s="64">
        <f t="shared" si="5"/>
        <v>19470</v>
      </c>
      <c r="N67" s="216" t="s">
        <v>22</v>
      </c>
      <c r="O67" s="20" t="s">
        <v>191</v>
      </c>
      <c r="P67" s="118">
        <f t="shared" si="2"/>
        <v>22571</v>
      </c>
      <c r="Q67" s="111">
        <f t="shared" si="6"/>
        <v>23129</v>
      </c>
    </row>
    <row r="68" spans="1:17" ht="13.5" thickBot="1">
      <c r="A68" s="195"/>
      <c r="B68" s="18" t="s">
        <v>91</v>
      </c>
      <c r="C68" s="2">
        <v>527</v>
      </c>
      <c r="D68" s="67">
        <v>519</v>
      </c>
      <c r="E68" s="195"/>
      <c r="F68" s="9" t="s">
        <v>91</v>
      </c>
      <c r="G68" s="2">
        <v>223</v>
      </c>
      <c r="H68" s="30">
        <v>216</v>
      </c>
      <c r="J68" s="213"/>
      <c r="K68" s="9" t="s">
        <v>192</v>
      </c>
      <c r="L68" s="3">
        <f t="shared" si="4"/>
        <v>18719</v>
      </c>
      <c r="M68" s="3">
        <f t="shared" si="5"/>
        <v>18935</v>
      </c>
      <c r="N68" s="217"/>
      <c r="O68" s="9" t="s">
        <v>192</v>
      </c>
      <c r="P68" s="115">
        <f t="shared" si="2"/>
        <v>22318</v>
      </c>
      <c r="Q68" s="108">
        <f t="shared" si="6"/>
        <v>22880</v>
      </c>
    </row>
    <row r="69" spans="1:17" ht="13.5" thickBot="1">
      <c r="A69" s="195"/>
      <c r="B69" s="18" t="s">
        <v>92</v>
      </c>
      <c r="C69" s="2">
        <v>539</v>
      </c>
      <c r="D69" s="67">
        <v>514</v>
      </c>
      <c r="E69" s="195"/>
      <c r="F69" s="9" t="s">
        <v>92</v>
      </c>
      <c r="G69" s="2">
        <v>258</v>
      </c>
      <c r="H69" s="30">
        <v>245</v>
      </c>
      <c r="J69" s="213"/>
      <c r="K69" s="9" t="s">
        <v>193</v>
      </c>
      <c r="L69" s="3">
        <f t="shared" si="4"/>
        <v>18192</v>
      </c>
      <c r="M69" s="3">
        <f t="shared" si="5"/>
        <v>18416</v>
      </c>
      <c r="N69" s="217"/>
      <c r="O69" s="9" t="s">
        <v>193</v>
      </c>
      <c r="P69" s="115">
        <f t="shared" si="2"/>
        <v>22095</v>
      </c>
      <c r="Q69" s="108">
        <f t="shared" si="6"/>
        <v>22664</v>
      </c>
    </row>
    <row r="70" spans="1:17" ht="13.5" thickBot="1">
      <c r="A70" s="195"/>
      <c r="B70" s="18" t="s">
        <v>93</v>
      </c>
      <c r="C70" s="2">
        <v>631</v>
      </c>
      <c r="D70" s="67">
        <v>591</v>
      </c>
      <c r="E70" s="195"/>
      <c r="F70" s="9" t="s">
        <v>93</v>
      </c>
      <c r="G70" s="2">
        <v>273</v>
      </c>
      <c r="H70" s="30">
        <v>266</v>
      </c>
      <c r="J70" s="213"/>
      <c r="K70" s="9" t="s">
        <v>194</v>
      </c>
      <c r="L70" s="3">
        <f t="shared" si="4"/>
        <v>17653</v>
      </c>
      <c r="M70" s="3">
        <f t="shared" si="5"/>
        <v>17902</v>
      </c>
      <c r="N70" s="217"/>
      <c r="O70" s="9" t="s">
        <v>194</v>
      </c>
      <c r="P70" s="115">
        <f t="shared" si="2"/>
        <v>21837</v>
      </c>
      <c r="Q70" s="108">
        <f t="shared" si="6"/>
        <v>22419</v>
      </c>
    </row>
    <row r="71" spans="1:17" ht="13.5" thickBot="1">
      <c r="A71" s="195"/>
      <c r="B71" s="19" t="s">
        <v>94</v>
      </c>
      <c r="C71" s="6">
        <v>628</v>
      </c>
      <c r="D71" s="68">
        <v>610</v>
      </c>
      <c r="E71" s="195"/>
      <c r="F71" s="10" t="s">
        <v>94</v>
      </c>
      <c r="G71" s="6">
        <v>264</v>
      </c>
      <c r="H71" s="31">
        <v>268</v>
      </c>
      <c r="J71" s="215"/>
      <c r="K71" s="80" t="s">
        <v>195</v>
      </c>
      <c r="L71" s="11">
        <f t="shared" si="4"/>
        <v>17022</v>
      </c>
      <c r="M71" s="25">
        <f t="shared" si="5"/>
        <v>17311</v>
      </c>
      <c r="N71" s="219"/>
      <c r="O71" s="80" t="s">
        <v>195</v>
      </c>
      <c r="P71" s="117">
        <f t="shared" si="2"/>
        <v>21564</v>
      </c>
      <c r="Q71" s="113">
        <f t="shared" si="6"/>
        <v>22153</v>
      </c>
    </row>
    <row r="72" spans="1:17" ht="13.5" thickBot="1">
      <c r="A72" s="195" t="s">
        <v>23</v>
      </c>
      <c r="B72" s="17" t="s">
        <v>95</v>
      </c>
      <c r="C72" s="1">
        <v>549</v>
      </c>
      <c r="D72" s="66">
        <v>579</v>
      </c>
      <c r="E72" s="195" t="s">
        <v>23</v>
      </c>
      <c r="F72" s="20" t="s">
        <v>95</v>
      </c>
      <c r="G72" s="1">
        <v>307</v>
      </c>
      <c r="H72" s="29">
        <v>310</v>
      </c>
      <c r="J72" s="212" t="s">
        <v>23</v>
      </c>
      <c r="K72" s="20" t="s">
        <v>196</v>
      </c>
      <c r="L72" s="64">
        <f t="shared" si="4"/>
        <v>16394</v>
      </c>
      <c r="M72" s="64">
        <f t="shared" si="5"/>
        <v>16701</v>
      </c>
      <c r="N72" s="216" t="s">
        <v>23</v>
      </c>
      <c r="O72" s="20" t="s">
        <v>196</v>
      </c>
      <c r="P72" s="114">
        <f t="shared" si="2"/>
        <v>21300</v>
      </c>
      <c r="Q72" s="111">
        <f t="shared" si="6"/>
        <v>21885</v>
      </c>
    </row>
    <row r="73" spans="1:17" ht="13.5" thickBot="1">
      <c r="A73" s="195"/>
      <c r="B73" s="18" t="s">
        <v>96</v>
      </c>
      <c r="C73" s="2">
        <v>594</v>
      </c>
      <c r="D73" s="67">
        <v>595</v>
      </c>
      <c r="E73" s="195"/>
      <c r="F73" s="9" t="s">
        <v>96</v>
      </c>
      <c r="G73" s="2">
        <v>306</v>
      </c>
      <c r="H73" s="30">
        <v>310</v>
      </c>
      <c r="J73" s="213"/>
      <c r="K73" s="9" t="s">
        <v>197</v>
      </c>
      <c r="L73" s="47">
        <f t="shared" si="4"/>
        <v>15845</v>
      </c>
      <c r="M73" s="3">
        <f t="shared" si="5"/>
        <v>16122</v>
      </c>
      <c r="N73" s="217"/>
      <c r="O73" s="9" t="s">
        <v>197</v>
      </c>
      <c r="P73" s="118">
        <f aca="true" t="shared" si="7" ref="P73:P106">P72-G72</f>
        <v>20993</v>
      </c>
      <c r="Q73" s="108">
        <f t="shared" si="6"/>
        <v>21575</v>
      </c>
    </row>
    <row r="74" spans="1:17" ht="13.5" thickBot="1">
      <c r="A74" s="195"/>
      <c r="B74" s="18" t="s">
        <v>97</v>
      </c>
      <c r="C74" s="102">
        <v>602</v>
      </c>
      <c r="D74" s="67">
        <v>612</v>
      </c>
      <c r="E74" s="195"/>
      <c r="F74" s="9" t="s">
        <v>97</v>
      </c>
      <c r="G74" s="2">
        <v>382</v>
      </c>
      <c r="H74" s="30">
        <v>383</v>
      </c>
      <c r="J74" s="213"/>
      <c r="K74" s="9" t="s">
        <v>198</v>
      </c>
      <c r="L74" s="3">
        <f t="shared" si="4"/>
        <v>15251</v>
      </c>
      <c r="M74" s="3">
        <f t="shared" si="5"/>
        <v>15527</v>
      </c>
      <c r="N74" s="217"/>
      <c r="O74" s="9" t="s">
        <v>198</v>
      </c>
      <c r="P74" s="115">
        <f t="shared" si="7"/>
        <v>20687</v>
      </c>
      <c r="Q74" s="108">
        <f t="shared" si="6"/>
        <v>21265</v>
      </c>
    </row>
    <row r="75" spans="1:17" ht="13.5" thickBot="1">
      <c r="A75" s="195"/>
      <c r="B75" s="18" t="s">
        <v>98</v>
      </c>
      <c r="C75" s="2">
        <v>624</v>
      </c>
      <c r="D75" s="67">
        <v>612</v>
      </c>
      <c r="E75" s="195"/>
      <c r="F75" s="9" t="s">
        <v>98</v>
      </c>
      <c r="G75" s="2">
        <v>358</v>
      </c>
      <c r="H75" s="30">
        <v>373</v>
      </c>
      <c r="J75" s="213"/>
      <c r="K75" s="9" t="s">
        <v>199</v>
      </c>
      <c r="L75" s="3">
        <f>L74-C73</f>
        <v>14657</v>
      </c>
      <c r="M75" s="3">
        <f aca="true" t="shared" si="8" ref="M75:M101">M74-D74</f>
        <v>14915</v>
      </c>
      <c r="N75" s="217"/>
      <c r="O75" s="9" t="s">
        <v>199</v>
      </c>
      <c r="P75" s="115">
        <f t="shared" si="7"/>
        <v>20305</v>
      </c>
      <c r="Q75" s="108">
        <f t="shared" si="6"/>
        <v>20882</v>
      </c>
    </row>
    <row r="76" spans="1:17" ht="13.5" thickBot="1">
      <c r="A76" s="195"/>
      <c r="B76" s="24" t="s">
        <v>99</v>
      </c>
      <c r="C76" s="32">
        <v>648</v>
      </c>
      <c r="D76" s="81">
        <v>637</v>
      </c>
      <c r="E76" s="195"/>
      <c r="F76" s="80" t="s">
        <v>99</v>
      </c>
      <c r="G76" s="32">
        <v>392</v>
      </c>
      <c r="H76" s="33">
        <v>437</v>
      </c>
      <c r="J76" s="214"/>
      <c r="K76" s="10" t="s">
        <v>200</v>
      </c>
      <c r="L76" s="11">
        <f aca="true" t="shared" si="9" ref="L76:L99">L75-C75</f>
        <v>14033</v>
      </c>
      <c r="M76" s="11">
        <f t="shared" si="8"/>
        <v>14303</v>
      </c>
      <c r="N76" s="218"/>
      <c r="O76" s="10" t="s">
        <v>200</v>
      </c>
      <c r="P76" s="117">
        <f t="shared" si="7"/>
        <v>19947</v>
      </c>
      <c r="Q76" s="110">
        <f t="shared" si="6"/>
        <v>20509</v>
      </c>
    </row>
    <row r="77" spans="1:17" ht="12.75">
      <c r="A77" s="198" t="s">
        <v>24</v>
      </c>
      <c r="B77" s="17" t="s">
        <v>100</v>
      </c>
      <c r="C77" s="1">
        <v>611</v>
      </c>
      <c r="D77" s="66">
        <v>614</v>
      </c>
      <c r="E77" s="198" t="s">
        <v>24</v>
      </c>
      <c r="F77" s="20" t="s">
        <v>100</v>
      </c>
      <c r="G77" s="1">
        <v>402</v>
      </c>
      <c r="H77" s="29">
        <v>409</v>
      </c>
      <c r="J77" s="212" t="s">
        <v>24</v>
      </c>
      <c r="K77" s="20" t="s">
        <v>201</v>
      </c>
      <c r="L77" s="3">
        <f t="shared" si="9"/>
        <v>13385</v>
      </c>
      <c r="M77" s="64">
        <f t="shared" si="8"/>
        <v>13666</v>
      </c>
      <c r="N77" s="216" t="s">
        <v>24</v>
      </c>
      <c r="O77" s="20" t="s">
        <v>201</v>
      </c>
      <c r="P77" s="115">
        <f t="shared" si="7"/>
        <v>19555</v>
      </c>
      <c r="Q77" s="111">
        <f t="shared" si="6"/>
        <v>20072</v>
      </c>
    </row>
    <row r="78" spans="1:17" ht="12.75">
      <c r="A78" s="199"/>
      <c r="B78" s="18" t="s">
        <v>101</v>
      </c>
      <c r="C78" s="2">
        <v>644</v>
      </c>
      <c r="D78" s="67">
        <v>649</v>
      </c>
      <c r="E78" s="199"/>
      <c r="F78" s="9" t="s">
        <v>101</v>
      </c>
      <c r="G78" s="2">
        <v>503</v>
      </c>
      <c r="H78" s="30">
        <v>474</v>
      </c>
      <c r="J78" s="213"/>
      <c r="K78" s="9" t="s">
        <v>202</v>
      </c>
      <c r="L78" s="3">
        <f t="shared" si="9"/>
        <v>12774</v>
      </c>
      <c r="M78" s="3">
        <f t="shared" si="8"/>
        <v>13052</v>
      </c>
      <c r="N78" s="217"/>
      <c r="O78" s="9" t="s">
        <v>202</v>
      </c>
      <c r="P78" s="115">
        <f t="shared" si="7"/>
        <v>19153</v>
      </c>
      <c r="Q78" s="108">
        <f t="shared" si="6"/>
        <v>19663</v>
      </c>
    </row>
    <row r="79" spans="1:17" ht="12.75">
      <c r="A79" s="199"/>
      <c r="B79" s="18" t="s">
        <v>102</v>
      </c>
      <c r="C79" s="2">
        <v>651</v>
      </c>
      <c r="D79" s="67">
        <v>706</v>
      </c>
      <c r="E79" s="199"/>
      <c r="F79" s="9" t="s">
        <v>102</v>
      </c>
      <c r="G79" s="2">
        <v>504</v>
      </c>
      <c r="H79" s="30">
        <v>521</v>
      </c>
      <c r="J79" s="213"/>
      <c r="K79" s="9" t="s">
        <v>203</v>
      </c>
      <c r="L79" s="3">
        <f t="shared" si="9"/>
        <v>12130</v>
      </c>
      <c r="M79" s="3">
        <f t="shared" si="8"/>
        <v>12403</v>
      </c>
      <c r="N79" s="217"/>
      <c r="O79" s="9" t="s">
        <v>203</v>
      </c>
      <c r="P79" s="115">
        <f t="shared" si="7"/>
        <v>18650</v>
      </c>
      <c r="Q79" s="108">
        <f t="shared" si="6"/>
        <v>19189</v>
      </c>
    </row>
    <row r="80" spans="1:17" ht="12.75">
      <c r="A80" s="199"/>
      <c r="B80" s="18" t="s">
        <v>103</v>
      </c>
      <c r="C80" s="2">
        <v>686</v>
      </c>
      <c r="D80" s="67">
        <v>699</v>
      </c>
      <c r="E80" s="199"/>
      <c r="F80" s="9" t="s">
        <v>103</v>
      </c>
      <c r="G80" s="2">
        <v>540</v>
      </c>
      <c r="H80" s="30">
        <v>585</v>
      </c>
      <c r="J80" s="213"/>
      <c r="K80" s="9" t="s">
        <v>204</v>
      </c>
      <c r="L80" s="25">
        <f t="shared" si="9"/>
        <v>11479</v>
      </c>
      <c r="M80" s="3">
        <f t="shared" si="8"/>
        <v>11697</v>
      </c>
      <c r="N80" s="217"/>
      <c r="O80" s="9" t="s">
        <v>204</v>
      </c>
      <c r="P80" s="116">
        <f t="shared" si="7"/>
        <v>18146</v>
      </c>
      <c r="Q80" s="108">
        <f t="shared" si="6"/>
        <v>18668</v>
      </c>
    </row>
    <row r="81" spans="1:17" ht="13.5" thickBot="1">
      <c r="A81" s="200"/>
      <c r="B81" s="19" t="s">
        <v>104</v>
      </c>
      <c r="C81" s="6">
        <v>694</v>
      </c>
      <c r="D81" s="68">
        <v>709</v>
      </c>
      <c r="E81" s="200"/>
      <c r="F81" s="10" t="s">
        <v>104</v>
      </c>
      <c r="G81" s="6">
        <v>658</v>
      </c>
      <c r="H81" s="31">
        <v>679</v>
      </c>
      <c r="J81" s="214"/>
      <c r="K81" s="10" t="s">
        <v>205</v>
      </c>
      <c r="L81" s="11">
        <f t="shared" si="9"/>
        <v>10793</v>
      </c>
      <c r="M81" s="11">
        <f t="shared" si="8"/>
        <v>10998</v>
      </c>
      <c r="N81" s="218"/>
      <c r="O81" s="10" t="s">
        <v>205</v>
      </c>
      <c r="P81" s="117">
        <f t="shared" si="7"/>
        <v>17606</v>
      </c>
      <c r="Q81" s="110">
        <f t="shared" si="6"/>
        <v>18083</v>
      </c>
    </row>
    <row r="82" spans="1:17" ht="13.5" thickBot="1">
      <c r="A82" s="195" t="s">
        <v>25</v>
      </c>
      <c r="B82" s="17" t="s">
        <v>105</v>
      </c>
      <c r="C82" s="1">
        <v>848</v>
      </c>
      <c r="D82" s="66">
        <v>812</v>
      </c>
      <c r="E82" s="195" t="s">
        <v>25</v>
      </c>
      <c r="F82" s="20" t="s">
        <v>105</v>
      </c>
      <c r="G82" s="1">
        <v>738</v>
      </c>
      <c r="H82" s="29">
        <v>746</v>
      </c>
      <c r="J82" s="212" t="s">
        <v>25</v>
      </c>
      <c r="K82" s="20" t="s">
        <v>206</v>
      </c>
      <c r="L82" s="47">
        <f t="shared" si="9"/>
        <v>10099</v>
      </c>
      <c r="M82" s="64">
        <f t="shared" si="8"/>
        <v>10289</v>
      </c>
      <c r="N82" s="216" t="s">
        <v>25</v>
      </c>
      <c r="O82" s="20" t="s">
        <v>206</v>
      </c>
      <c r="P82" s="118">
        <f t="shared" si="7"/>
        <v>16948</v>
      </c>
      <c r="Q82" s="111">
        <f t="shared" si="6"/>
        <v>17404</v>
      </c>
    </row>
    <row r="83" spans="1:17" ht="13.5" thickBot="1">
      <c r="A83" s="195"/>
      <c r="B83" s="18" t="s">
        <v>106</v>
      </c>
      <c r="C83" s="2">
        <v>803</v>
      </c>
      <c r="D83" s="67">
        <v>823</v>
      </c>
      <c r="E83" s="195"/>
      <c r="F83" s="9" t="s">
        <v>106</v>
      </c>
      <c r="G83" s="2">
        <v>802</v>
      </c>
      <c r="H83" s="30">
        <v>814</v>
      </c>
      <c r="J83" s="213"/>
      <c r="K83" s="9" t="s">
        <v>207</v>
      </c>
      <c r="L83" s="3">
        <f t="shared" si="9"/>
        <v>9251</v>
      </c>
      <c r="M83" s="3">
        <f t="shared" si="8"/>
        <v>9477</v>
      </c>
      <c r="N83" s="217"/>
      <c r="O83" s="9" t="s">
        <v>207</v>
      </c>
      <c r="P83" s="115">
        <f t="shared" si="7"/>
        <v>16210</v>
      </c>
      <c r="Q83" s="108">
        <f t="shared" si="6"/>
        <v>16658</v>
      </c>
    </row>
    <row r="84" spans="1:17" ht="13.5" thickBot="1">
      <c r="A84" s="195"/>
      <c r="B84" s="18" t="s">
        <v>107</v>
      </c>
      <c r="C84" s="2">
        <v>766</v>
      </c>
      <c r="D84" s="67">
        <v>792</v>
      </c>
      <c r="E84" s="195"/>
      <c r="F84" s="9" t="s">
        <v>107</v>
      </c>
      <c r="G84" s="2">
        <v>894</v>
      </c>
      <c r="H84" s="30">
        <v>897</v>
      </c>
      <c r="J84" s="213"/>
      <c r="K84" s="9" t="s">
        <v>208</v>
      </c>
      <c r="L84" s="25">
        <f t="shared" si="9"/>
        <v>8448</v>
      </c>
      <c r="M84" s="3">
        <f t="shared" si="8"/>
        <v>8654</v>
      </c>
      <c r="N84" s="217"/>
      <c r="O84" s="9" t="s">
        <v>208</v>
      </c>
      <c r="P84" s="116">
        <f t="shared" si="7"/>
        <v>15408</v>
      </c>
      <c r="Q84" s="108">
        <f t="shared" si="6"/>
        <v>15844</v>
      </c>
    </row>
    <row r="85" spans="1:17" ht="13.5" thickBot="1">
      <c r="A85" s="195"/>
      <c r="B85" s="18" t="s">
        <v>108</v>
      </c>
      <c r="C85" s="2">
        <v>763</v>
      </c>
      <c r="D85" s="67">
        <v>789</v>
      </c>
      <c r="E85" s="195"/>
      <c r="F85" s="9" t="s">
        <v>108</v>
      </c>
      <c r="G85" s="2">
        <v>894</v>
      </c>
      <c r="H85" s="30">
        <v>907</v>
      </c>
      <c r="J85" s="213"/>
      <c r="K85" s="9" t="s">
        <v>209</v>
      </c>
      <c r="L85" s="3">
        <f t="shared" si="9"/>
        <v>7682</v>
      </c>
      <c r="M85" s="3">
        <f t="shared" si="8"/>
        <v>7862</v>
      </c>
      <c r="N85" s="217"/>
      <c r="O85" s="9" t="s">
        <v>209</v>
      </c>
      <c r="P85" s="115">
        <f t="shared" si="7"/>
        <v>14514</v>
      </c>
      <c r="Q85" s="108">
        <f t="shared" si="6"/>
        <v>14947</v>
      </c>
    </row>
    <row r="86" spans="1:17" ht="13.5" thickBot="1">
      <c r="A86" s="195"/>
      <c r="B86" s="19" t="s">
        <v>109</v>
      </c>
      <c r="C86" s="6">
        <v>813</v>
      </c>
      <c r="D86" s="68">
        <v>800</v>
      </c>
      <c r="E86" s="195"/>
      <c r="F86" s="10" t="s">
        <v>109</v>
      </c>
      <c r="G86" s="6">
        <v>1011</v>
      </c>
      <c r="H86" s="31">
        <v>1067</v>
      </c>
      <c r="J86" s="214"/>
      <c r="K86" s="10" t="s">
        <v>210</v>
      </c>
      <c r="L86" s="25">
        <f t="shared" si="9"/>
        <v>6919</v>
      </c>
      <c r="M86" s="11">
        <f t="shared" si="8"/>
        <v>7073</v>
      </c>
      <c r="N86" s="218"/>
      <c r="O86" s="10" t="s">
        <v>210</v>
      </c>
      <c r="P86" s="116">
        <f t="shared" si="7"/>
        <v>13620</v>
      </c>
      <c r="Q86" s="110">
        <f t="shared" si="6"/>
        <v>14040</v>
      </c>
    </row>
    <row r="87" spans="1:17" ht="13.5" thickBot="1">
      <c r="A87" s="196" t="s">
        <v>26</v>
      </c>
      <c r="B87" s="17" t="s">
        <v>110</v>
      </c>
      <c r="C87" s="1">
        <v>755</v>
      </c>
      <c r="D87" s="66">
        <v>757</v>
      </c>
      <c r="E87" s="196" t="s">
        <v>26</v>
      </c>
      <c r="F87" s="20" t="s">
        <v>110</v>
      </c>
      <c r="G87" s="1">
        <v>1025</v>
      </c>
      <c r="H87" s="29">
        <v>1040</v>
      </c>
      <c r="J87" s="212" t="s">
        <v>26</v>
      </c>
      <c r="K87" s="103" t="s">
        <v>211</v>
      </c>
      <c r="L87" s="38">
        <f t="shared" si="9"/>
        <v>6106</v>
      </c>
      <c r="M87" s="64">
        <f t="shared" si="8"/>
        <v>6273</v>
      </c>
      <c r="N87" s="216" t="s">
        <v>26</v>
      </c>
      <c r="O87" s="103" t="s">
        <v>211</v>
      </c>
      <c r="P87" s="114">
        <f t="shared" si="7"/>
        <v>12609</v>
      </c>
      <c r="Q87" s="119">
        <f t="shared" si="6"/>
        <v>12973</v>
      </c>
    </row>
    <row r="88" spans="1:17" ht="13.5" thickBot="1">
      <c r="A88" s="195"/>
      <c r="B88" s="18" t="s">
        <v>111</v>
      </c>
      <c r="C88" s="2">
        <v>761</v>
      </c>
      <c r="D88" s="67">
        <v>775</v>
      </c>
      <c r="E88" s="195"/>
      <c r="F88" s="9" t="s">
        <v>111</v>
      </c>
      <c r="G88" s="2">
        <v>1122</v>
      </c>
      <c r="H88" s="30">
        <v>1120</v>
      </c>
      <c r="J88" s="213"/>
      <c r="K88" s="104" t="s">
        <v>212</v>
      </c>
      <c r="L88" s="36">
        <f t="shared" si="9"/>
        <v>5351</v>
      </c>
      <c r="M88" s="3">
        <f t="shared" si="8"/>
        <v>5516</v>
      </c>
      <c r="N88" s="217"/>
      <c r="O88" s="104" t="s">
        <v>212</v>
      </c>
      <c r="P88" s="115">
        <f t="shared" si="7"/>
        <v>11584</v>
      </c>
      <c r="Q88" s="120">
        <f t="shared" si="6"/>
        <v>11933</v>
      </c>
    </row>
    <row r="89" spans="1:17" ht="13.5" thickBot="1">
      <c r="A89" s="195"/>
      <c r="B89" s="18" t="s">
        <v>112</v>
      </c>
      <c r="C89" s="2">
        <v>710</v>
      </c>
      <c r="D89" s="67">
        <v>704</v>
      </c>
      <c r="E89" s="195"/>
      <c r="F89" s="9" t="s">
        <v>112</v>
      </c>
      <c r="G89" s="2">
        <v>1100</v>
      </c>
      <c r="H89" s="30">
        <v>1099</v>
      </c>
      <c r="J89" s="213"/>
      <c r="K89" s="104" t="s">
        <v>213</v>
      </c>
      <c r="L89" s="36">
        <f t="shared" si="9"/>
        <v>4590</v>
      </c>
      <c r="M89" s="3">
        <f t="shared" si="8"/>
        <v>4741</v>
      </c>
      <c r="N89" s="217"/>
      <c r="O89" s="104" t="s">
        <v>213</v>
      </c>
      <c r="P89" s="115">
        <f t="shared" si="7"/>
        <v>10462</v>
      </c>
      <c r="Q89" s="120">
        <f aca="true" t="shared" si="10" ref="Q89:Q106">Q88-H88</f>
        <v>10813</v>
      </c>
    </row>
    <row r="90" spans="1:17" ht="13.5" thickBot="1">
      <c r="A90" s="195"/>
      <c r="B90" s="18" t="s">
        <v>113</v>
      </c>
      <c r="C90" s="2">
        <v>718</v>
      </c>
      <c r="D90" s="67">
        <v>715</v>
      </c>
      <c r="E90" s="195"/>
      <c r="F90" s="9" t="s">
        <v>113</v>
      </c>
      <c r="G90" s="2">
        <v>1244</v>
      </c>
      <c r="H90" s="30">
        <v>1245</v>
      </c>
      <c r="J90" s="213"/>
      <c r="K90" s="104" t="s">
        <v>214</v>
      </c>
      <c r="L90" s="36">
        <f t="shared" si="9"/>
        <v>3880</v>
      </c>
      <c r="M90" s="3">
        <f t="shared" si="8"/>
        <v>4037</v>
      </c>
      <c r="N90" s="217"/>
      <c r="O90" s="104" t="s">
        <v>214</v>
      </c>
      <c r="P90" s="115">
        <f t="shared" si="7"/>
        <v>9362</v>
      </c>
      <c r="Q90" s="120">
        <f t="shared" si="10"/>
        <v>9714</v>
      </c>
    </row>
    <row r="91" spans="1:17" ht="13.5" thickBot="1">
      <c r="A91" s="195"/>
      <c r="B91" s="19" t="s">
        <v>114</v>
      </c>
      <c r="C91" s="6">
        <v>787</v>
      </c>
      <c r="D91" s="68">
        <v>706</v>
      </c>
      <c r="E91" s="195"/>
      <c r="F91" s="10" t="s">
        <v>114</v>
      </c>
      <c r="G91" s="6">
        <v>1219</v>
      </c>
      <c r="H91" s="31">
        <v>1229</v>
      </c>
      <c r="J91" s="215"/>
      <c r="K91" s="105" t="s">
        <v>215</v>
      </c>
      <c r="L91" s="37">
        <f t="shared" si="9"/>
        <v>3162</v>
      </c>
      <c r="M91" s="25">
        <f t="shared" si="8"/>
        <v>3322</v>
      </c>
      <c r="N91" s="219"/>
      <c r="O91" s="105" t="s">
        <v>215</v>
      </c>
      <c r="P91" s="117">
        <f t="shared" si="7"/>
        <v>8118</v>
      </c>
      <c r="Q91" s="121">
        <f t="shared" si="10"/>
        <v>8469</v>
      </c>
    </row>
    <row r="92" spans="1:17" ht="13.5" thickBot="1">
      <c r="A92" s="195" t="s">
        <v>27</v>
      </c>
      <c r="B92" s="17" t="s">
        <v>115</v>
      </c>
      <c r="C92" s="1">
        <v>593</v>
      </c>
      <c r="D92" s="66">
        <v>616</v>
      </c>
      <c r="E92" s="195" t="s">
        <v>27</v>
      </c>
      <c r="F92" s="20" t="s">
        <v>115</v>
      </c>
      <c r="G92" s="1">
        <v>1167</v>
      </c>
      <c r="H92" s="29">
        <v>1187</v>
      </c>
      <c r="J92" s="212" t="s">
        <v>27</v>
      </c>
      <c r="K92" s="103" t="s">
        <v>216</v>
      </c>
      <c r="L92" s="38">
        <f t="shared" si="9"/>
        <v>2375</v>
      </c>
      <c r="M92" s="64">
        <f t="shared" si="8"/>
        <v>2616</v>
      </c>
      <c r="N92" s="216" t="s">
        <v>27</v>
      </c>
      <c r="O92" s="103" t="s">
        <v>216</v>
      </c>
      <c r="P92" s="114">
        <f t="shared" si="7"/>
        <v>6899</v>
      </c>
      <c r="Q92" s="119">
        <f t="shared" si="10"/>
        <v>7240</v>
      </c>
    </row>
    <row r="93" spans="1:17" ht="13.5" thickBot="1">
      <c r="A93" s="195"/>
      <c r="B93" s="18" t="s">
        <v>116</v>
      </c>
      <c r="C93" s="2">
        <v>551</v>
      </c>
      <c r="D93" s="67">
        <v>524</v>
      </c>
      <c r="E93" s="195"/>
      <c r="F93" s="9" t="s">
        <v>116</v>
      </c>
      <c r="G93" s="2">
        <v>967</v>
      </c>
      <c r="H93" s="30">
        <v>982</v>
      </c>
      <c r="J93" s="213"/>
      <c r="K93" s="104" t="s">
        <v>217</v>
      </c>
      <c r="L93" s="36">
        <f t="shared" si="9"/>
        <v>1782</v>
      </c>
      <c r="M93" s="3">
        <f t="shared" si="8"/>
        <v>2000</v>
      </c>
      <c r="N93" s="217"/>
      <c r="O93" s="104" t="s">
        <v>217</v>
      </c>
      <c r="P93" s="115">
        <f t="shared" si="7"/>
        <v>5732</v>
      </c>
      <c r="Q93" s="120">
        <f t="shared" si="10"/>
        <v>6053</v>
      </c>
    </row>
    <row r="94" spans="1:17" ht="13.5" thickBot="1">
      <c r="A94" s="195"/>
      <c r="B94" s="18" t="s">
        <v>117</v>
      </c>
      <c r="C94" s="2">
        <v>443</v>
      </c>
      <c r="D94" s="67">
        <v>480</v>
      </c>
      <c r="E94" s="195"/>
      <c r="F94" s="9" t="s">
        <v>117</v>
      </c>
      <c r="G94" s="2">
        <v>886</v>
      </c>
      <c r="H94" s="30">
        <v>955</v>
      </c>
      <c r="J94" s="213"/>
      <c r="K94" s="104" t="s">
        <v>218</v>
      </c>
      <c r="L94" s="36">
        <f t="shared" si="9"/>
        <v>1231</v>
      </c>
      <c r="M94" s="3">
        <f t="shared" si="8"/>
        <v>1476</v>
      </c>
      <c r="N94" s="217"/>
      <c r="O94" s="104" t="s">
        <v>218</v>
      </c>
      <c r="P94" s="115">
        <f t="shared" si="7"/>
        <v>4765</v>
      </c>
      <c r="Q94" s="120">
        <f t="shared" si="10"/>
        <v>5071</v>
      </c>
    </row>
    <row r="95" spans="1:17" ht="13.5" thickBot="1">
      <c r="A95" s="195"/>
      <c r="B95" s="18" t="s">
        <v>118</v>
      </c>
      <c r="C95" s="2">
        <v>234</v>
      </c>
      <c r="D95" s="67">
        <v>235</v>
      </c>
      <c r="E95" s="195"/>
      <c r="F95" s="9" t="s">
        <v>118</v>
      </c>
      <c r="G95" s="2">
        <v>481</v>
      </c>
      <c r="H95" s="30">
        <v>503</v>
      </c>
      <c r="J95" s="213"/>
      <c r="K95" s="104" t="s">
        <v>219</v>
      </c>
      <c r="L95" s="36">
        <f t="shared" si="9"/>
        <v>788</v>
      </c>
      <c r="M95" s="3">
        <f t="shared" si="8"/>
        <v>996</v>
      </c>
      <c r="N95" s="217"/>
      <c r="O95" s="104" t="s">
        <v>219</v>
      </c>
      <c r="P95" s="115">
        <f t="shared" si="7"/>
        <v>3879</v>
      </c>
      <c r="Q95" s="120">
        <f t="shared" si="10"/>
        <v>4116</v>
      </c>
    </row>
    <row r="96" spans="1:17" ht="13.5" thickBot="1">
      <c r="A96" s="197"/>
      <c r="B96" s="19" t="s">
        <v>119</v>
      </c>
      <c r="C96" s="6">
        <v>160</v>
      </c>
      <c r="D96" s="68">
        <v>155</v>
      </c>
      <c r="E96" s="197"/>
      <c r="F96" s="10" t="s">
        <v>119</v>
      </c>
      <c r="G96" s="6">
        <v>305</v>
      </c>
      <c r="H96" s="31">
        <v>317</v>
      </c>
      <c r="J96" s="214"/>
      <c r="K96" s="106" t="s">
        <v>220</v>
      </c>
      <c r="L96" s="37">
        <f t="shared" si="9"/>
        <v>554</v>
      </c>
      <c r="M96" s="11">
        <f t="shared" si="8"/>
        <v>761</v>
      </c>
      <c r="N96" s="218"/>
      <c r="O96" s="106" t="s">
        <v>220</v>
      </c>
      <c r="P96" s="117">
        <f t="shared" si="7"/>
        <v>3398</v>
      </c>
      <c r="Q96" s="122">
        <f t="shared" si="10"/>
        <v>3613</v>
      </c>
    </row>
    <row r="97" spans="1:17" ht="13.5" thickBot="1">
      <c r="A97" s="195" t="s">
        <v>28</v>
      </c>
      <c r="B97" s="17" t="s">
        <v>120</v>
      </c>
      <c r="C97" s="1">
        <v>143</v>
      </c>
      <c r="D97" s="66">
        <v>155</v>
      </c>
      <c r="E97" s="196" t="s">
        <v>28</v>
      </c>
      <c r="F97" s="20" t="s">
        <v>120</v>
      </c>
      <c r="G97" s="1">
        <v>286</v>
      </c>
      <c r="H97" s="29">
        <v>314</v>
      </c>
      <c r="J97" s="212" t="s">
        <v>28</v>
      </c>
      <c r="K97" s="103" t="s">
        <v>221</v>
      </c>
      <c r="L97" s="38">
        <f t="shared" si="9"/>
        <v>394</v>
      </c>
      <c r="M97" s="64">
        <f t="shared" si="8"/>
        <v>606</v>
      </c>
      <c r="N97" s="216" t="s">
        <v>28</v>
      </c>
      <c r="O97" s="103" t="s">
        <v>221</v>
      </c>
      <c r="P97" s="114">
        <f t="shared" si="7"/>
        <v>3093</v>
      </c>
      <c r="Q97" s="119">
        <f t="shared" si="10"/>
        <v>3296</v>
      </c>
    </row>
    <row r="98" spans="1:17" ht="13.5" thickBot="1">
      <c r="A98" s="195"/>
      <c r="B98" s="18" t="s">
        <v>121</v>
      </c>
      <c r="C98" s="2">
        <v>137</v>
      </c>
      <c r="D98" s="67">
        <v>141</v>
      </c>
      <c r="E98" s="195"/>
      <c r="F98" s="9" t="s">
        <v>121</v>
      </c>
      <c r="G98" s="2">
        <v>322</v>
      </c>
      <c r="H98" s="30">
        <v>317</v>
      </c>
      <c r="J98" s="213"/>
      <c r="K98" s="104" t="s">
        <v>222</v>
      </c>
      <c r="L98" s="36">
        <f t="shared" si="9"/>
        <v>251</v>
      </c>
      <c r="M98" s="3">
        <f t="shared" si="8"/>
        <v>451</v>
      </c>
      <c r="N98" s="217"/>
      <c r="O98" s="104" t="s">
        <v>222</v>
      </c>
      <c r="P98" s="115">
        <f t="shared" si="7"/>
        <v>2807</v>
      </c>
      <c r="Q98" s="120">
        <f t="shared" si="10"/>
        <v>2982</v>
      </c>
    </row>
    <row r="99" spans="1:17" ht="13.5" thickBot="1">
      <c r="A99" s="195"/>
      <c r="B99" s="18" t="s">
        <v>122</v>
      </c>
      <c r="C99" s="2">
        <v>135</v>
      </c>
      <c r="D99" s="67">
        <v>141</v>
      </c>
      <c r="E99" s="195"/>
      <c r="F99" s="9" t="s">
        <v>122</v>
      </c>
      <c r="G99" s="2">
        <v>419</v>
      </c>
      <c r="H99" s="30">
        <v>439</v>
      </c>
      <c r="J99" s="213"/>
      <c r="K99" s="104" t="s">
        <v>223</v>
      </c>
      <c r="L99" s="36">
        <f t="shared" si="9"/>
        <v>114</v>
      </c>
      <c r="M99" s="3">
        <f t="shared" si="8"/>
        <v>310</v>
      </c>
      <c r="N99" s="217"/>
      <c r="O99" s="104" t="s">
        <v>223</v>
      </c>
      <c r="P99" s="115">
        <f t="shared" si="7"/>
        <v>2485</v>
      </c>
      <c r="Q99" s="120">
        <f t="shared" si="10"/>
        <v>2665</v>
      </c>
    </row>
    <row r="100" spans="1:17" ht="13.5" thickBot="1">
      <c r="A100" s="195"/>
      <c r="B100" s="18" t="s">
        <v>123</v>
      </c>
      <c r="C100" s="2">
        <v>150</v>
      </c>
      <c r="D100" s="67">
        <v>147</v>
      </c>
      <c r="E100" s="195"/>
      <c r="F100" s="9" t="s">
        <v>123</v>
      </c>
      <c r="G100" s="2">
        <v>409</v>
      </c>
      <c r="H100" s="30">
        <v>402</v>
      </c>
      <c r="J100" s="213"/>
      <c r="K100" s="104" t="s">
        <v>224</v>
      </c>
      <c r="L100" s="36">
        <v>0</v>
      </c>
      <c r="M100" s="3">
        <f t="shared" si="8"/>
        <v>169</v>
      </c>
      <c r="N100" s="217"/>
      <c r="O100" s="104" t="s">
        <v>224</v>
      </c>
      <c r="P100" s="115">
        <f t="shared" si="7"/>
        <v>2066</v>
      </c>
      <c r="Q100" s="120">
        <f t="shared" si="10"/>
        <v>2226</v>
      </c>
    </row>
    <row r="101" spans="1:17" ht="13.5" thickBot="1">
      <c r="A101" s="195"/>
      <c r="B101" s="19" t="s">
        <v>124</v>
      </c>
      <c r="C101" s="6">
        <v>7</v>
      </c>
      <c r="D101" s="68">
        <v>119</v>
      </c>
      <c r="E101" s="195"/>
      <c r="F101" s="10" t="s">
        <v>124</v>
      </c>
      <c r="G101" s="6">
        <v>421</v>
      </c>
      <c r="H101" s="31">
        <v>266</v>
      </c>
      <c r="J101" s="214"/>
      <c r="K101" s="106" t="s">
        <v>225</v>
      </c>
      <c r="L101" s="37">
        <v>0</v>
      </c>
      <c r="M101" s="11">
        <f t="shared" si="8"/>
        <v>22</v>
      </c>
      <c r="N101" s="218"/>
      <c r="O101" s="106" t="s">
        <v>225</v>
      </c>
      <c r="P101" s="117">
        <f t="shared" si="7"/>
        <v>1657</v>
      </c>
      <c r="Q101" s="122">
        <f t="shared" si="10"/>
        <v>1824</v>
      </c>
    </row>
    <row r="102" spans="1:17" ht="12.75" customHeight="1">
      <c r="A102" s="197" t="s">
        <v>131</v>
      </c>
      <c r="B102" s="17" t="s">
        <v>125</v>
      </c>
      <c r="C102" s="1">
        <v>5</v>
      </c>
      <c r="D102" s="66">
        <v>66</v>
      </c>
      <c r="E102" s="197" t="s">
        <v>131</v>
      </c>
      <c r="F102" s="20" t="s">
        <v>125</v>
      </c>
      <c r="G102" s="1">
        <v>409</v>
      </c>
      <c r="H102" s="29">
        <v>223</v>
      </c>
      <c r="J102" s="206" t="s">
        <v>131</v>
      </c>
      <c r="K102" s="20" t="s">
        <v>226</v>
      </c>
      <c r="L102" s="64">
        <v>0</v>
      </c>
      <c r="M102" s="64">
        <v>0</v>
      </c>
      <c r="N102" s="203" t="s">
        <v>131</v>
      </c>
      <c r="O102" s="20" t="s">
        <v>226</v>
      </c>
      <c r="P102" s="114">
        <f t="shared" si="7"/>
        <v>1236</v>
      </c>
      <c r="Q102" s="111">
        <f t="shared" si="10"/>
        <v>1558</v>
      </c>
    </row>
    <row r="103" spans="1:17" ht="12.75">
      <c r="A103" s="209"/>
      <c r="B103" s="18" t="s">
        <v>126</v>
      </c>
      <c r="C103" s="2">
        <v>6</v>
      </c>
      <c r="D103" s="67">
        <v>63</v>
      </c>
      <c r="E103" s="209"/>
      <c r="F103" s="9" t="s">
        <v>126</v>
      </c>
      <c r="G103" s="2">
        <v>276</v>
      </c>
      <c r="H103" s="30">
        <v>163</v>
      </c>
      <c r="J103" s="207"/>
      <c r="K103" s="9" t="s">
        <v>227</v>
      </c>
      <c r="L103" s="3">
        <v>0</v>
      </c>
      <c r="M103" s="3">
        <v>0</v>
      </c>
      <c r="N103" s="204"/>
      <c r="O103" s="9" t="s">
        <v>227</v>
      </c>
      <c r="P103" s="115">
        <f t="shared" si="7"/>
        <v>827</v>
      </c>
      <c r="Q103" s="108">
        <f t="shared" si="10"/>
        <v>1335</v>
      </c>
    </row>
    <row r="104" spans="1:17" ht="12.75">
      <c r="A104" s="209"/>
      <c r="B104" s="18" t="s">
        <v>127</v>
      </c>
      <c r="C104" s="2">
        <v>3</v>
      </c>
      <c r="D104" s="67">
        <v>38</v>
      </c>
      <c r="E104" s="209"/>
      <c r="F104" s="9" t="s">
        <v>127</v>
      </c>
      <c r="G104" s="2">
        <v>233</v>
      </c>
      <c r="H104" s="30">
        <v>104</v>
      </c>
      <c r="J104" s="207"/>
      <c r="K104" s="9" t="s">
        <v>228</v>
      </c>
      <c r="L104" s="3">
        <v>0</v>
      </c>
      <c r="M104" s="3">
        <v>0</v>
      </c>
      <c r="N104" s="204"/>
      <c r="O104" s="9" t="s">
        <v>228</v>
      </c>
      <c r="P104" s="115">
        <f t="shared" si="7"/>
        <v>551</v>
      </c>
      <c r="Q104" s="108">
        <f t="shared" si="10"/>
        <v>1172</v>
      </c>
    </row>
    <row r="105" spans="1:17" ht="12.75">
      <c r="A105" s="209"/>
      <c r="B105" s="18" t="s">
        <v>128</v>
      </c>
      <c r="C105" s="2">
        <v>2</v>
      </c>
      <c r="D105" s="67">
        <v>24</v>
      </c>
      <c r="E105" s="209"/>
      <c r="F105" s="9" t="s">
        <v>128</v>
      </c>
      <c r="G105" s="2">
        <v>58</v>
      </c>
      <c r="H105" s="30">
        <v>62</v>
      </c>
      <c r="J105" s="207"/>
      <c r="K105" s="9" t="s">
        <v>229</v>
      </c>
      <c r="L105" s="3">
        <v>0</v>
      </c>
      <c r="M105" s="3">
        <v>0</v>
      </c>
      <c r="N105" s="204"/>
      <c r="O105" s="9" t="s">
        <v>229</v>
      </c>
      <c r="P105" s="115">
        <f t="shared" si="7"/>
        <v>318</v>
      </c>
      <c r="Q105" s="108">
        <f t="shared" si="10"/>
        <v>1068</v>
      </c>
    </row>
    <row r="106" spans="1:17" ht="13.5" thickBot="1">
      <c r="A106" s="196"/>
      <c r="B106" s="19" t="s">
        <v>129</v>
      </c>
      <c r="C106" s="6"/>
      <c r="D106" s="68">
        <v>15</v>
      </c>
      <c r="E106" s="196"/>
      <c r="F106" s="10" t="s">
        <v>129</v>
      </c>
      <c r="G106" s="6"/>
      <c r="H106" s="31">
        <v>37</v>
      </c>
      <c r="J106" s="208"/>
      <c r="K106" s="10" t="s">
        <v>230</v>
      </c>
      <c r="L106" s="11">
        <v>0</v>
      </c>
      <c r="M106" s="11">
        <v>0</v>
      </c>
      <c r="N106" s="205"/>
      <c r="O106" s="10" t="s">
        <v>230</v>
      </c>
      <c r="P106" s="117">
        <f t="shared" si="7"/>
        <v>260</v>
      </c>
      <c r="Q106" s="110">
        <f t="shared" si="10"/>
        <v>1006</v>
      </c>
    </row>
    <row r="107" ht="13.5" customHeight="1"/>
    <row r="108" spans="1:14" ht="12.75">
      <c r="A108" s="35"/>
      <c r="J108" s="35"/>
      <c r="M108" s="125"/>
      <c r="N108" s="27"/>
    </row>
    <row r="109" ht="13.5" thickBot="1"/>
    <row r="110" spans="2:16" ht="13.5" thickBot="1">
      <c r="B110" s="210" t="s">
        <v>233</v>
      </c>
      <c r="C110" s="220" t="s">
        <v>231</v>
      </c>
      <c r="D110" s="221"/>
      <c r="F110" s="201" t="s">
        <v>232</v>
      </c>
      <c r="G110" s="202"/>
      <c r="K110" s="210" t="s">
        <v>234</v>
      </c>
      <c r="L110" s="220" t="s">
        <v>231</v>
      </c>
      <c r="M110" s="221"/>
      <c r="O110" s="201" t="s">
        <v>232</v>
      </c>
      <c r="P110" s="202"/>
    </row>
    <row r="111" spans="2:16" ht="26.25" thickBot="1">
      <c r="B111" s="211"/>
      <c r="C111" s="85" t="s">
        <v>3</v>
      </c>
      <c r="D111" s="86" t="s">
        <v>4</v>
      </c>
      <c r="E111" s="87"/>
      <c r="F111" s="85" t="s">
        <v>3</v>
      </c>
      <c r="G111" s="151" t="s">
        <v>4</v>
      </c>
      <c r="K111" s="211"/>
      <c r="L111" s="85" t="s">
        <v>3</v>
      </c>
      <c r="M111" s="86" t="s">
        <v>4</v>
      </c>
      <c r="N111" s="87"/>
      <c r="O111" s="85" t="s">
        <v>3</v>
      </c>
      <c r="P111" s="86" t="s">
        <v>4</v>
      </c>
    </row>
    <row r="112" spans="2:16" ht="13.5" customHeight="1">
      <c r="B112" s="98" t="s">
        <v>11</v>
      </c>
      <c r="C112" s="49">
        <f>SUM(C3:C5)</f>
        <v>201</v>
      </c>
      <c r="D112" s="4">
        <f>SUM(D3:D5)</f>
        <v>189</v>
      </c>
      <c r="E112" s="123"/>
      <c r="F112" s="49">
        <f>SUM(G3:G5)</f>
        <v>144</v>
      </c>
      <c r="G112" s="152">
        <f>SUM(H3:H5)</f>
        <v>145</v>
      </c>
      <c r="K112" s="98" t="s">
        <v>11</v>
      </c>
      <c r="L112" s="49">
        <v>27808</v>
      </c>
      <c r="M112" s="4">
        <v>27903</v>
      </c>
      <c r="N112" s="88"/>
      <c r="O112" s="3">
        <v>26823</v>
      </c>
      <c r="P112" s="4">
        <v>26521</v>
      </c>
    </row>
    <row r="113" spans="2:16" ht="13.5" customHeight="1">
      <c r="B113" s="83" t="s">
        <v>29</v>
      </c>
      <c r="C113" s="49">
        <f>SUM(C8:C11)</f>
        <v>55</v>
      </c>
      <c r="D113" s="4">
        <f>SUM(D8:D11)</f>
        <v>39</v>
      </c>
      <c r="E113" s="123"/>
      <c r="F113" s="49">
        <f>SUM(G8:G11)</f>
        <v>47</v>
      </c>
      <c r="G113" s="152">
        <f>SUM(H8:H11)</f>
        <v>36</v>
      </c>
      <c r="K113" s="83" t="s">
        <v>29</v>
      </c>
      <c r="L113" s="49">
        <f>SUM(L8:L11)</f>
        <v>110341</v>
      </c>
      <c r="M113" s="4">
        <f>SUM(M8:M11)</f>
        <v>110793</v>
      </c>
      <c r="N113" s="88"/>
      <c r="O113" s="49">
        <f>SUM(P8:P11)</f>
        <v>106634</v>
      </c>
      <c r="P113" s="4">
        <f>SUM(Q8:Q11)</f>
        <v>105444</v>
      </c>
    </row>
    <row r="114" spans="2:16" ht="12.75">
      <c r="B114" s="83" t="s">
        <v>30</v>
      </c>
      <c r="C114" s="49">
        <f>SUM(C12:C16)</f>
        <v>33</v>
      </c>
      <c r="D114" s="4">
        <f>SUM(D12:D16)</f>
        <v>29</v>
      </c>
      <c r="E114" s="123"/>
      <c r="F114" s="49">
        <f>SUM(G12:G16)</f>
        <v>48</v>
      </c>
      <c r="G114" s="152">
        <f>SUM(H12:H16)</f>
        <v>30</v>
      </c>
      <c r="K114" s="83" t="s">
        <v>30</v>
      </c>
      <c r="L114" s="49">
        <f>SUM(L12:L16)</f>
        <v>137696</v>
      </c>
      <c r="M114" s="4">
        <f>SUM(M12:M16)</f>
        <v>138319</v>
      </c>
      <c r="N114" s="88"/>
      <c r="O114" s="49">
        <f>SUM(P12:P16)</f>
        <v>133047</v>
      </c>
      <c r="P114" s="90">
        <f>SUM(Q12:Q16)</f>
        <v>131630</v>
      </c>
    </row>
    <row r="115" spans="2:16" ht="12.75">
      <c r="B115" s="83" t="s">
        <v>12</v>
      </c>
      <c r="C115" s="49">
        <f>SUM(C17:C21)</f>
        <v>38</v>
      </c>
      <c r="D115" s="4">
        <f>SUM(D17:D21)</f>
        <v>35</v>
      </c>
      <c r="E115" s="123"/>
      <c r="F115" s="49">
        <f>SUM(G17:G21)</f>
        <v>30</v>
      </c>
      <c r="G115" s="152">
        <f>SUM(H17:H21)</f>
        <v>22</v>
      </c>
      <c r="K115" s="83" t="s">
        <v>12</v>
      </c>
      <c r="L115" s="49">
        <f>SUM(L17:L21)</f>
        <v>137545</v>
      </c>
      <c r="M115" s="4">
        <f>SUM(M17:M21)</f>
        <v>138176</v>
      </c>
      <c r="N115" s="88"/>
      <c r="O115" s="49">
        <f>SUM(P17:P21)</f>
        <v>132862</v>
      </c>
      <c r="P115" s="90">
        <f>SUM(Q17:Q21)</f>
        <v>131502</v>
      </c>
    </row>
    <row r="116" spans="2:16" ht="12.75">
      <c r="B116" s="83" t="s">
        <v>13</v>
      </c>
      <c r="C116" s="49">
        <f>SUM(C22:C26)</f>
        <v>109</v>
      </c>
      <c r="D116" s="4">
        <f>SUM(D22:D26)</f>
        <v>116</v>
      </c>
      <c r="E116" s="123"/>
      <c r="F116" s="49">
        <f>SUM(G22:G26)</f>
        <v>48</v>
      </c>
      <c r="G116" s="152">
        <f>SUM(H22:H26)</f>
        <v>46</v>
      </c>
      <c r="K116" s="83" t="s">
        <v>13</v>
      </c>
      <c r="L116" s="49">
        <f>SUM(L22:L26)</f>
        <v>137240</v>
      </c>
      <c r="M116" s="4">
        <f>SUM(M22:M26)</f>
        <v>137878</v>
      </c>
      <c r="N116" s="88"/>
      <c r="O116" s="49">
        <f>SUM(P22:P26)</f>
        <v>132689</v>
      </c>
      <c r="P116" s="90">
        <f>SUM(Q22:Q26)</f>
        <v>131352</v>
      </c>
    </row>
    <row r="117" spans="2:16" ht="12.75">
      <c r="B117" s="83" t="s">
        <v>14</v>
      </c>
      <c r="C117" s="49">
        <f>SUM(C27:C31)</f>
        <v>212</v>
      </c>
      <c r="D117" s="4">
        <f>SUM(D27:D31)</f>
        <v>201</v>
      </c>
      <c r="E117" s="123"/>
      <c r="F117" s="49">
        <f>SUM(G27:G31)</f>
        <v>67</v>
      </c>
      <c r="G117" s="152">
        <f>SUM(H27:H31)</f>
        <v>58</v>
      </c>
      <c r="K117" s="83" t="s">
        <v>14</v>
      </c>
      <c r="L117" s="49">
        <f>SUM(L27:L31)</f>
        <v>136442</v>
      </c>
      <c r="M117" s="4">
        <f>SUM(M27:M31)</f>
        <v>137078</v>
      </c>
      <c r="N117" s="88"/>
      <c r="O117" s="49">
        <f>SUM(P27:P31)</f>
        <v>132422</v>
      </c>
      <c r="P117" s="90">
        <f>SUM(Q27:Q31)</f>
        <v>131105</v>
      </c>
    </row>
    <row r="118" spans="2:16" ht="13.5" customHeight="1">
      <c r="B118" s="83" t="s">
        <v>15</v>
      </c>
      <c r="C118" s="49">
        <f>SUM(C32:C36)</f>
        <v>224</v>
      </c>
      <c r="D118" s="4">
        <f>SUM(D32:D36)</f>
        <v>216</v>
      </c>
      <c r="E118" s="123"/>
      <c r="F118" s="49">
        <f>SUM(G32:G36)</f>
        <v>80</v>
      </c>
      <c r="G118" s="152">
        <f>SUM(H32:H36)</f>
        <v>73</v>
      </c>
      <c r="K118" s="83" t="s">
        <v>15</v>
      </c>
      <c r="L118" s="53">
        <f>SUM(L32:L36)</f>
        <v>135345</v>
      </c>
      <c r="M118" s="4">
        <f>SUM(M32:M36)</f>
        <v>136052</v>
      </c>
      <c r="N118" s="88"/>
      <c r="O118" s="53">
        <f>SUM(P32:P36)</f>
        <v>132022</v>
      </c>
      <c r="P118" s="69">
        <f>SUM(Q32:Q36)</f>
        <v>130763</v>
      </c>
    </row>
    <row r="119" spans="2:16" ht="12.75">
      <c r="B119" s="83" t="s">
        <v>16</v>
      </c>
      <c r="C119" s="49">
        <f>SUM(C37:C41)</f>
        <v>338</v>
      </c>
      <c r="D119" s="4">
        <f>SUM(D37:D41)</f>
        <v>316</v>
      </c>
      <c r="E119" s="123"/>
      <c r="F119" s="49">
        <f>SUM(G37:G41)</f>
        <v>118</v>
      </c>
      <c r="G119" s="152">
        <f>SUM(H37:H41)</f>
        <v>108</v>
      </c>
      <c r="K119" s="83" t="s">
        <v>16</v>
      </c>
      <c r="L119" s="53">
        <f>SUM(L37:L41)</f>
        <v>134078</v>
      </c>
      <c r="M119" s="4">
        <f>SUM(M37:M41)</f>
        <v>134813</v>
      </c>
      <c r="N119" s="88"/>
      <c r="O119" s="53">
        <f>SUM(P37:P41)</f>
        <v>131597</v>
      </c>
      <c r="P119" s="69">
        <f>SUM(Q37:Q41)</f>
        <v>130369</v>
      </c>
    </row>
    <row r="120" spans="2:16" ht="12.75">
      <c r="B120" s="83" t="s">
        <v>17</v>
      </c>
      <c r="C120" s="49">
        <f>SUM(C42:C46)</f>
        <v>415</v>
      </c>
      <c r="D120" s="4">
        <f>SUM(D42:D46)</f>
        <v>416</v>
      </c>
      <c r="E120" s="123"/>
      <c r="F120" s="49">
        <f>SUM(G42:G46)</f>
        <v>158</v>
      </c>
      <c r="G120" s="152">
        <f>SUM(H42:H46)</f>
        <v>163</v>
      </c>
      <c r="K120" s="83" t="s">
        <v>17</v>
      </c>
      <c r="L120" s="53">
        <f>SUM(L42:L46)</f>
        <v>132166</v>
      </c>
      <c r="M120" s="4">
        <f>SUM(M42:M46)</f>
        <v>132990</v>
      </c>
      <c r="N120" s="88"/>
      <c r="O120" s="53">
        <f>SUM(P42:P46)</f>
        <v>130889</v>
      </c>
      <c r="P120" s="69">
        <f>SUM(Q42:Q46)</f>
        <v>129697</v>
      </c>
    </row>
    <row r="121" spans="2:16" ht="12.75">
      <c r="B121" s="83" t="s">
        <v>18</v>
      </c>
      <c r="C121" s="49">
        <f>SUM(C47:C51)</f>
        <v>756</v>
      </c>
      <c r="D121" s="4">
        <f>SUM(D47:D51)</f>
        <v>731</v>
      </c>
      <c r="E121" s="123"/>
      <c r="F121" s="49">
        <f>SUM(G47:G51)</f>
        <v>312</v>
      </c>
      <c r="G121" s="152">
        <f>SUM(H47:H51)</f>
        <v>295</v>
      </c>
      <c r="K121" s="83" t="s">
        <v>18</v>
      </c>
      <c r="L121" s="53">
        <f>SUM(L47:L51)</f>
        <v>129490</v>
      </c>
      <c r="M121" s="4">
        <f>SUM(M47:M51)</f>
        <v>130372</v>
      </c>
      <c r="N121" s="88"/>
      <c r="O121" s="53">
        <f>SUM(P47:P51)</f>
        <v>129873</v>
      </c>
      <c r="P121" s="69">
        <f>SUM(Q47:Q51)</f>
        <v>128680</v>
      </c>
    </row>
    <row r="122" spans="2:16" ht="12.75">
      <c r="B122" s="83" t="s">
        <v>19</v>
      </c>
      <c r="C122" s="49">
        <f>SUM(C52:C56)</f>
        <v>1364</v>
      </c>
      <c r="D122" s="4">
        <f>SUM(D52:D56)</f>
        <v>1310</v>
      </c>
      <c r="E122" s="123"/>
      <c r="F122" s="49">
        <f>SUM(G52:G56)</f>
        <v>527</v>
      </c>
      <c r="G122" s="152">
        <f>SUM(H52:H56)</f>
        <v>520</v>
      </c>
      <c r="K122" s="83" t="s">
        <v>19</v>
      </c>
      <c r="L122" s="53">
        <f>SUM(L52:L56)</f>
        <v>124704</v>
      </c>
      <c r="M122" s="4">
        <f>SUM(M52:M56)</f>
        <v>125743</v>
      </c>
      <c r="N122" s="88"/>
      <c r="O122" s="53">
        <f>SUM(P52:P56)</f>
        <v>127886</v>
      </c>
      <c r="P122" s="69">
        <f>SUM(Q52:Q56)</f>
        <v>126789</v>
      </c>
    </row>
    <row r="123" spans="2:16" ht="13.5" customHeight="1">
      <c r="B123" s="83" t="s">
        <v>20</v>
      </c>
      <c r="C123" s="49">
        <f>SUM(C57:C61)</f>
        <v>2101</v>
      </c>
      <c r="D123" s="4">
        <f>SUM(D57:D61)</f>
        <v>2107</v>
      </c>
      <c r="E123" s="123"/>
      <c r="F123" s="49">
        <f>SUM(G57:G61)</f>
        <v>1152</v>
      </c>
      <c r="G123" s="152">
        <f>SUM(H57:H61)</f>
        <v>752</v>
      </c>
      <c r="K123" s="83" t="s">
        <v>20</v>
      </c>
      <c r="L123" s="53">
        <f>SUM(L57:L61)</f>
        <v>116438</v>
      </c>
      <c r="M123" s="4">
        <f>SUM(M57:M61)</f>
        <v>117515</v>
      </c>
      <c r="N123" s="88"/>
      <c r="O123" s="53">
        <f>SUM(P57:P61)</f>
        <v>124636</v>
      </c>
      <c r="P123" s="69">
        <f>SUM(Q57:Q61)</f>
        <v>123713</v>
      </c>
    </row>
    <row r="124" spans="2:16" ht="12.75">
      <c r="B124" s="83" t="s">
        <v>21</v>
      </c>
      <c r="C124" s="49">
        <f>SUM(C62:C66)</f>
        <v>2759</v>
      </c>
      <c r="D124" s="4">
        <f>SUM(D62:D66)</f>
        <v>2728</v>
      </c>
      <c r="E124" s="123"/>
      <c r="F124" s="49">
        <f>SUM(G62:G66)</f>
        <v>1521</v>
      </c>
      <c r="G124" s="152">
        <f>SUM(H62:H66)</f>
        <v>1144</v>
      </c>
      <c r="K124" s="83" t="s">
        <v>21</v>
      </c>
      <c r="L124" s="53">
        <f>SUM(L62:L66)</f>
        <v>104383</v>
      </c>
      <c r="M124" s="4">
        <f>SUM(M62:M66)</f>
        <v>105592</v>
      </c>
      <c r="N124" s="88"/>
      <c r="O124" s="53">
        <f>SUM(P62:P66)</f>
        <v>117012</v>
      </c>
      <c r="P124" s="69">
        <f>SUM(Q62:Q66)</f>
        <v>119076</v>
      </c>
    </row>
    <row r="125" spans="2:16" ht="12.75">
      <c r="B125" s="83" t="s">
        <v>22</v>
      </c>
      <c r="C125" s="49">
        <f>SUM(C67:C71)</f>
        <v>2809</v>
      </c>
      <c r="D125" s="4">
        <f>SUM(D67:D71)</f>
        <v>2769</v>
      </c>
      <c r="E125" s="123"/>
      <c r="F125" s="49">
        <f>SUM(G67:G71)</f>
        <v>1271</v>
      </c>
      <c r="G125" s="152">
        <f>SUM(H67:H71)</f>
        <v>1244</v>
      </c>
      <c r="K125" s="83" t="s">
        <v>22</v>
      </c>
      <c r="L125" s="53">
        <f>SUM(L67:L71)</f>
        <v>90789</v>
      </c>
      <c r="M125" s="4">
        <f>SUM(M67:M71)</f>
        <v>92034</v>
      </c>
      <c r="N125" s="88"/>
      <c r="O125" s="53">
        <f>SUM(P67:P71)</f>
        <v>110385</v>
      </c>
      <c r="P125" s="69">
        <f>SUM(Q67:Q71)</f>
        <v>113245</v>
      </c>
    </row>
    <row r="126" spans="2:16" ht="12.75">
      <c r="B126" s="83" t="s">
        <v>23</v>
      </c>
      <c r="C126" s="49">
        <f>SUM(C72:C76)</f>
        <v>3017</v>
      </c>
      <c r="D126" s="4">
        <f>SUM(D72:D76)</f>
        <v>3035</v>
      </c>
      <c r="E126" s="123"/>
      <c r="F126" s="49">
        <f>SUM(G72:G76)</f>
        <v>1745</v>
      </c>
      <c r="G126" s="152">
        <f>SUM(H72:H76)</f>
        <v>1813</v>
      </c>
      <c r="K126" s="83" t="s">
        <v>23</v>
      </c>
      <c r="L126" s="53">
        <f>SUM(L72:L76)</f>
        <v>76180</v>
      </c>
      <c r="M126" s="4">
        <f>SUM(M72:M76)</f>
        <v>77568</v>
      </c>
      <c r="N126" s="88"/>
      <c r="O126" s="53">
        <f>SUM(P72:P76)</f>
        <v>103232</v>
      </c>
      <c r="P126" s="69">
        <f>SUM(Q72:Q76)</f>
        <v>106116</v>
      </c>
    </row>
    <row r="127" spans="2:16" ht="12.75">
      <c r="B127" s="83" t="s">
        <v>24</v>
      </c>
      <c r="C127" s="49">
        <f>SUM(C77:C81)</f>
        <v>3286</v>
      </c>
      <c r="D127" s="4">
        <f>SUM(D77:D81)</f>
        <v>3377</v>
      </c>
      <c r="E127" s="123"/>
      <c r="F127" s="49">
        <f>SUM(G77:G81)</f>
        <v>2607</v>
      </c>
      <c r="G127" s="152">
        <f>SUM(H77:H81)</f>
        <v>2668</v>
      </c>
      <c r="K127" s="83" t="s">
        <v>24</v>
      </c>
      <c r="L127" s="53">
        <f>SUM(L77:L81)</f>
        <v>60561</v>
      </c>
      <c r="M127" s="4">
        <f>SUM(M77:M81)</f>
        <v>61816</v>
      </c>
      <c r="N127" s="88"/>
      <c r="O127" s="53">
        <f>SUM(P77:P81)</f>
        <v>93110</v>
      </c>
      <c r="P127" s="69">
        <f>SUM(Q77:Q81)</f>
        <v>95675</v>
      </c>
    </row>
    <row r="128" spans="2:16" ht="13.5" customHeight="1">
      <c r="B128" s="83" t="s">
        <v>25</v>
      </c>
      <c r="C128" s="49">
        <f>SUM(C82:C86)</f>
        <v>3993</v>
      </c>
      <c r="D128" s="4">
        <f>SUM(D82:D86)</f>
        <v>4016</v>
      </c>
      <c r="E128" s="123"/>
      <c r="F128" s="49">
        <f>SUM(G82:G86)</f>
        <v>4339</v>
      </c>
      <c r="G128" s="152">
        <f>SUM(H82:H86)</f>
        <v>4431</v>
      </c>
      <c r="K128" s="83" t="s">
        <v>25</v>
      </c>
      <c r="L128" s="53">
        <f>SUM(L82:L86)</f>
        <v>42399</v>
      </c>
      <c r="M128" s="4">
        <f>SUM(M82:M86)</f>
        <v>43355</v>
      </c>
      <c r="N128" s="88"/>
      <c r="O128" s="53">
        <f>SUM(P82:P86)</f>
        <v>76700</v>
      </c>
      <c r="P128" s="69">
        <f>SUM(Q82:Q86)</f>
        <v>78893</v>
      </c>
    </row>
    <row r="129" spans="2:16" ht="12.75">
      <c r="B129" s="83" t="s">
        <v>26</v>
      </c>
      <c r="C129" s="49">
        <f>SUM(C87:C91)</f>
        <v>3731</v>
      </c>
      <c r="D129" s="4">
        <f>SUM(D87:D91)</f>
        <v>3657</v>
      </c>
      <c r="E129" s="123"/>
      <c r="F129" s="49">
        <f>SUM(G87:G91)</f>
        <v>5710</v>
      </c>
      <c r="G129" s="152">
        <f>SUM(H87:H91)</f>
        <v>5733</v>
      </c>
      <c r="K129" s="83" t="s">
        <v>26</v>
      </c>
      <c r="L129" s="53">
        <f>SUM(L87:L91)</f>
        <v>23089</v>
      </c>
      <c r="M129" s="4">
        <f>SUM(M87:M91)</f>
        <v>23889</v>
      </c>
      <c r="N129" s="88"/>
      <c r="O129" s="53">
        <f>SUM(P87:P91)</f>
        <v>52135</v>
      </c>
      <c r="P129" s="69">
        <f>SUM(Q87:Q91)</f>
        <v>53902</v>
      </c>
    </row>
    <row r="130" spans="2:16" ht="12.75">
      <c r="B130" s="83" t="s">
        <v>27</v>
      </c>
      <c r="C130" s="49">
        <f>SUM(C92:C96)</f>
        <v>1981</v>
      </c>
      <c r="D130" s="4">
        <f>SUM(D92:D96)</f>
        <v>2010</v>
      </c>
      <c r="E130" s="123"/>
      <c r="F130" s="49">
        <f>SUM(G92:G96)</f>
        <v>3806</v>
      </c>
      <c r="G130" s="152">
        <f>SUM(H92:H96)</f>
        <v>3944</v>
      </c>
      <c r="K130" s="83" t="s">
        <v>27</v>
      </c>
      <c r="L130" s="53">
        <f>SUM(L92:L96)</f>
        <v>6730</v>
      </c>
      <c r="M130" s="4">
        <f>SUM(M92:M96)</f>
        <v>7849</v>
      </c>
      <c r="N130" s="88"/>
      <c r="O130" s="53">
        <f>SUM(P92:P96)</f>
        <v>24673</v>
      </c>
      <c r="P130" s="69">
        <f>SUM(Q92:Q96)</f>
        <v>26093</v>
      </c>
    </row>
    <row r="131" spans="2:16" ht="12.75">
      <c r="B131" s="83" t="s">
        <v>28</v>
      </c>
      <c r="C131" s="49">
        <f>SUM(C97:C101)</f>
        <v>572</v>
      </c>
      <c r="D131" s="4">
        <f>SUM(D97:D101)</f>
        <v>703</v>
      </c>
      <c r="E131" s="123"/>
      <c r="F131" s="49">
        <f>SUM(G97:G101)</f>
        <v>1857</v>
      </c>
      <c r="G131" s="152">
        <f>SUM(H97:H101)</f>
        <v>1738</v>
      </c>
      <c r="K131" s="83" t="s">
        <v>28</v>
      </c>
      <c r="L131" s="53">
        <f>SUM(L97:L101)</f>
        <v>759</v>
      </c>
      <c r="M131" s="4">
        <f>SUM(M97:M101)</f>
        <v>1558</v>
      </c>
      <c r="N131" s="88"/>
      <c r="O131" s="53">
        <f>SUM(P97:P101)</f>
        <v>12108</v>
      </c>
      <c r="P131" s="69">
        <f>SUM(Q97:Q101)</f>
        <v>12993</v>
      </c>
    </row>
    <row r="132" spans="2:16" ht="13.5" thickBot="1">
      <c r="B132" s="84" t="s">
        <v>131</v>
      </c>
      <c r="C132" s="50">
        <f>SUM(C102:C106)</f>
        <v>16</v>
      </c>
      <c r="D132" s="12">
        <f>SUM(D102:D107)</f>
        <v>206</v>
      </c>
      <c r="E132" s="124"/>
      <c r="F132" s="50">
        <f>SUM(G102:G106)</f>
        <v>976</v>
      </c>
      <c r="G132" s="153">
        <f>SUM(H102:H107)</f>
        <v>589</v>
      </c>
      <c r="K132" s="84" t="s">
        <v>131</v>
      </c>
      <c r="L132" s="50">
        <f>SUM(L102:L106)</f>
        <v>0</v>
      </c>
      <c r="M132" s="12">
        <f>SUM(M102:M107)</f>
        <v>0</v>
      </c>
      <c r="N132" s="89"/>
      <c r="O132" s="50">
        <f>SUM(P102:P106)</f>
        <v>3192</v>
      </c>
      <c r="P132" s="70">
        <f>SUM(Q102:Q107)</f>
        <v>6139</v>
      </c>
    </row>
    <row r="133" spans="11:16" ht="13.5" thickBot="1">
      <c r="K133" s="164" t="s">
        <v>263</v>
      </c>
      <c r="L133" s="165">
        <f>SUM(L112:L132)</f>
        <v>1864183</v>
      </c>
      <c r="M133" s="165">
        <f>SUM(M112:M132)</f>
        <v>1881293</v>
      </c>
      <c r="N133" s="165"/>
      <c r="O133" s="165">
        <f>SUM(O112:O132)</f>
        <v>2033927</v>
      </c>
      <c r="P133" s="166">
        <f>SUM(P112:P132)</f>
        <v>2039697</v>
      </c>
    </row>
    <row r="135" ht="12.75">
      <c r="L135" s="127"/>
    </row>
  </sheetData>
  <mergeCells count="88">
    <mergeCell ref="N87:N91"/>
    <mergeCell ref="N92:N96"/>
    <mergeCell ref="N97:N101"/>
    <mergeCell ref="C110:D110"/>
    <mergeCell ref="F110:G110"/>
    <mergeCell ref="L110:M110"/>
    <mergeCell ref="E92:E96"/>
    <mergeCell ref="E97:E101"/>
    <mergeCell ref="J87:J91"/>
    <mergeCell ref="J92:J96"/>
    <mergeCell ref="N72:N76"/>
    <mergeCell ref="N77:N81"/>
    <mergeCell ref="N82:N86"/>
    <mergeCell ref="J52:J56"/>
    <mergeCell ref="J57:J61"/>
    <mergeCell ref="N52:N56"/>
    <mergeCell ref="N57:N61"/>
    <mergeCell ref="N62:N66"/>
    <mergeCell ref="N67:N71"/>
    <mergeCell ref="J62:J66"/>
    <mergeCell ref="J67:J71"/>
    <mergeCell ref="J72:J76"/>
    <mergeCell ref="J77:J81"/>
    <mergeCell ref="J82:J86"/>
    <mergeCell ref="E72:E76"/>
    <mergeCell ref="E77:E81"/>
    <mergeCell ref="E82:E86"/>
    <mergeCell ref="E87:E91"/>
    <mergeCell ref="E52:E56"/>
    <mergeCell ref="E57:E61"/>
    <mergeCell ref="E62:E66"/>
    <mergeCell ref="E67:E71"/>
    <mergeCell ref="O110:P110"/>
    <mergeCell ref="A92:A96"/>
    <mergeCell ref="A97:A101"/>
    <mergeCell ref="N102:N106"/>
    <mergeCell ref="J102:J106"/>
    <mergeCell ref="E102:E106"/>
    <mergeCell ref="A102:A106"/>
    <mergeCell ref="B110:B111"/>
    <mergeCell ref="J97:J101"/>
    <mergeCell ref="K110:K111"/>
    <mergeCell ref="A72:A76"/>
    <mergeCell ref="A77:A81"/>
    <mergeCell ref="A82:A86"/>
    <mergeCell ref="A87:A91"/>
    <mergeCell ref="A52:A56"/>
    <mergeCell ref="A57:A61"/>
    <mergeCell ref="A62:A66"/>
    <mergeCell ref="A67:A71"/>
    <mergeCell ref="J42:J46"/>
    <mergeCell ref="J47:J51"/>
    <mergeCell ref="N32:N36"/>
    <mergeCell ref="N37:N41"/>
    <mergeCell ref="N42:N46"/>
    <mergeCell ref="N47:N51"/>
    <mergeCell ref="J32:J36"/>
    <mergeCell ref="J37:J41"/>
    <mergeCell ref="E42:E46"/>
    <mergeCell ref="E47:E51"/>
    <mergeCell ref="A32:A36"/>
    <mergeCell ref="A37:A41"/>
    <mergeCell ref="A42:A46"/>
    <mergeCell ref="A47:A51"/>
    <mergeCell ref="E32:E36"/>
    <mergeCell ref="E37:E41"/>
    <mergeCell ref="J22:J26"/>
    <mergeCell ref="N22:N26"/>
    <mergeCell ref="J27:J31"/>
    <mergeCell ref="N27:N31"/>
    <mergeCell ref="E12:E16"/>
    <mergeCell ref="E17:E21"/>
    <mergeCell ref="J7:J11"/>
    <mergeCell ref="N7:N11"/>
    <mergeCell ref="J12:J16"/>
    <mergeCell ref="N12:N16"/>
    <mergeCell ref="J17:J21"/>
    <mergeCell ref="N17:N21"/>
    <mergeCell ref="A1:A5"/>
    <mergeCell ref="E1:E5"/>
    <mergeCell ref="A22:A26"/>
    <mergeCell ref="A27:A31"/>
    <mergeCell ref="E22:E26"/>
    <mergeCell ref="E27:E31"/>
    <mergeCell ref="A7:A11"/>
    <mergeCell ref="E7:E11"/>
    <mergeCell ref="A12:A16"/>
    <mergeCell ref="A17:A21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L75" formula="1"/>
    <ignoredError sqref="C112:D132 F112:G132 L132" formulaRange="1"/>
    <ignoredError sqref="B115" twoDigitTextYear="1"/>
    <ignoredError sqref="B1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D1">
      <selection activeCell="F26" sqref="F26"/>
    </sheetView>
  </sheetViews>
  <sheetFormatPr defaultColWidth="9.140625" defaultRowHeight="12.75"/>
  <cols>
    <col min="2" max="2" width="17.8515625" style="0" customWidth="1"/>
    <col min="3" max="3" width="18.421875" style="0" customWidth="1"/>
    <col min="4" max="4" width="17.7109375" style="0" customWidth="1"/>
    <col min="5" max="5" width="20.140625" style="0" customWidth="1"/>
    <col min="6" max="6" width="23.28125" style="0" customWidth="1"/>
    <col min="7" max="7" width="2.140625" style="0" customWidth="1"/>
    <col min="9" max="9" width="17.8515625" style="0" customWidth="1"/>
    <col min="10" max="10" width="18.421875" style="0" customWidth="1"/>
    <col min="11" max="11" width="17.7109375" style="0" customWidth="1"/>
    <col min="12" max="12" width="20.140625" style="0" customWidth="1"/>
    <col min="13" max="13" width="23.28125" style="0" customWidth="1"/>
  </cols>
  <sheetData>
    <row r="1" spans="1:10" ht="13.5" thickBot="1">
      <c r="A1" s="225" t="s">
        <v>256</v>
      </c>
      <c r="B1" s="226"/>
      <c r="C1" s="227"/>
      <c r="H1" s="225" t="s">
        <v>256</v>
      </c>
      <c r="I1" s="226"/>
      <c r="J1" s="227"/>
    </row>
    <row r="2" spans="1:13" ht="39" thickBot="1">
      <c r="A2" s="82" t="s">
        <v>130</v>
      </c>
      <c r="B2" s="82" t="s">
        <v>254</v>
      </c>
      <c r="C2" s="82" t="s">
        <v>253</v>
      </c>
      <c r="D2" s="82" t="s">
        <v>251</v>
      </c>
      <c r="E2" s="82" t="s">
        <v>252</v>
      </c>
      <c r="F2" s="82" t="s">
        <v>255</v>
      </c>
      <c r="H2" s="82" t="s">
        <v>130</v>
      </c>
      <c r="I2" s="82" t="s">
        <v>254</v>
      </c>
      <c r="J2" s="82" t="s">
        <v>253</v>
      </c>
      <c r="K2" s="82" t="s">
        <v>251</v>
      </c>
      <c r="L2" s="82" t="s">
        <v>252</v>
      </c>
      <c r="M2" s="82" t="s">
        <v>255</v>
      </c>
    </row>
    <row r="3" spans="1:13" ht="13.5" thickBot="1">
      <c r="A3" s="185" t="s">
        <v>231</v>
      </c>
      <c r="B3" s="126" t="s">
        <v>237</v>
      </c>
      <c r="C3" s="126" t="s">
        <v>250</v>
      </c>
      <c r="D3" s="126" t="s">
        <v>236</v>
      </c>
      <c r="E3" s="126" t="s">
        <v>235</v>
      </c>
      <c r="F3" s="97" t="s">
        <v>132</v>
      </c>
      <c r="H3" s="185" t="s">
        <v>232</v>
      </c>
      <c r="I3" s="126" t="s">
        <v>237</v>
      </c>
      <c r="J3" s="126" t="s">
        <v>250</v>
      </c>
      <c r="K3" s="126" t="s">
        <v>236</v>
      </c>
      <c r="L3" s="96" t="s">
        <v>235</v>
      </c>
      <c r="M3" s="97" t="s">
        <v>132</v>
      </c>
    </row>
    <row r="4" spans="1:13" ht="12.75">
      <c r="A4" s="184" t="s">
        <v>11</v>
      </c>
      <c r="B4" s="136">
        <f>E4/D4</f>
        <v>0.006806492044106721</v>
      </c>
      <c r="C4" s="128">
        <f>D5/D4</f>
        <v>0.9931935079558933</v>
      </c>
      <c r="D4" s="114">
        <v>100000</v>
      </c>
      <c r="E4" s="146">
        <v>680.649204410672</v>
      </c>
      <c r="F4" s="111">
        <f>D4*(1-0.92*B4)</f>
        <v>99373.80273194218</v>
      </c>
      <c r="H4" s="184" t="s">
        <v>11</v>
      </c>
      <c r="I4" s="136">
        <f>L4/K4</f>
        <v>0.005498554584227152</v>
      </c>
      <c r="J4" s="128">
        <f>K5/K4</f>
        <v>0.9945014454157729</v>
      </c>
      <c r="K4" s="114">
        <v>100000</v>
      </c>
      <c r="L4" s="150">
        <v>549.8554584227152</v>
      </c>
      <c r="M4" s="111">
        <f>K4*(1-0.92*I4)</f>
        <v>99494.1329782511</v>
      </c>
    </row>
    <row r="5" spans="1:13" ht="12.75">
      <c r="A5" s="99" t="s">
        <v>29</v>
      </c>
      <c r="B5" s="137">
        <f>E5/D5</f>
        <v>0.0012866999280432665</v>
      </c>
      <c r="C5" s="129">
        <f>D6/D5</f>
        <v>0.9987133000719567</v>
      </c>
      <c r="D5" s="115">
        <f>D4-E4</f>
        <v>99319.35079558933</v>
      </c>
      <c r="E5" s="147">
        <v>127.79420152198873</v>
      </c>
      <c r="F5" s="108">
        <f>(D5+D6)/2</f>
        <v>99255.45369482833</v>
      </c>
      <c r="H5" s="99" t="s">
        <v>29</v>
      </c>
      <c r="I5" s="137">
        <f>L5/K5</f>
        <v>0.0014881452050802752</v>
      </c>
      <c r="J5" s="129">
        <f>K6/K5</f>
        <v>0.9985118547949198</v>
      </c>
      <c r="K5" s="115">
        <f>K4-L4</f>
        <v>99450.14454157729</v>
      </c>
      <c r="L5" s="147">
        <v>147.99625574408856</v>
      </c>
      <c r="M5" s="108">
        <f>(K5+K6)/2</f>
        <v>99376.14641370525</v>
      </c>
    </row>
    <row r="6" spans="1:13" ht="12.75">
      <c r="A6" s="99" t="s">
        <v>30</v>
      </c>
      <c r="B6" s="137">
        <f aca="true" t="shared" si="0" ref="B6:B24">E6/D6</f>
        <v>0.0009864449594836856</v>
      </c>
      <c r="C6" s="129">
        <f aca="true" t="shared" si="1" ref="C6:C23">D7/D6</f>
        <v>0.9990135550405164</v>
      </c>
      <c r="D6" s="115">
        <f aca="true" t="shared" si="2" ref="D6:D24">D5-E5</f>
        <v>99191.55659406734</v>
      </c>
      <c r="E6" s="147">
        <v>97.84701102555846</v>
      </c>
      <c r="F6" s="108">
        <f>(D6+D7)/2</f>
        <v>99142.63308855456</v>
      </c>
      <c r="H6" s="99" t="s">
        <v>30</v>
      </c>
      <c r="I6" s="137">
        <f aca="true" t="shared" si="3" ref="I6:I24">L6/K6</f>
        <v>0.0010959265921997126</v>
      </c>
      <c r="J6" s="129">
        <f aca="true" t="shared" si="4" ref="J6:J23">K7/K6</f>
        <v>0.9989040734078003</v>
      </c>
      <c r="K6" s="115">
        <f aca="true" t="shared" si="5" ref="K6:K24">K5-L5</f>
        <v>99302.1482858332</v>
      </c>
      <c r="L6" s="147">
        <v>108.82786496900371</v>
      </c>
      <c r="M6" s="108">
        <f>(K6+K7)/2</f>
        <v>99247.7343533487</v>
      </c>
    </row>
    <row r="7" spans="1:13" ht="12.75">
      <c r="A7" s="99" t="s">
        <v>12</v>
      </c>
      <c r="B7" s="137">
        <f t="shared" si="0"/>
        <v>0.0010971193878437605</v>
      </c>
      <c r="C7" s="129">
        <f t="shared" si="1"/>
        <v>0.9989028806121563</v>
      </c>
      <c r="D7" s="115">
        <f t="shared" si="2"/>
        <v>99093.70958304178</v>
      </c>
      <c r="E7" s="147">
        <v>108.71762999691418</v>
      </c>
      <c r="F7" s="108">
        <f aca="true" t="shared" si="6" ref="F7:F23">(D7+D8)/2</f>
        <v>99039.35076804332</v>
      </c>
      <c r="H7" s="99" t="s">
        <v>12</v>
      </c>
      <c r="I7" s="137">
        <f t="shared" si="3"/>
        <v>0.0007255540432979453</v>
      </c>
      <c r="J7" s="129">
        <f t="shared" si="4"/>
        <v>0.999274445956702</v>
      </c>
      <c r="K7" s="115">
        <f t="shared" si="5"/>
        <v>99193.3204208642</v>
      </c>
      <c r="L7" s="147">
        <v>71.97011469950667</v>
      </c>
      <c r="M7" s="108">
        <f aca="true" t="shared" si="7" ref="M7:M21">(K7+K8)/2</f>
        <v>99157.33536351444</v>
      </c>
    </row>
    <row r="8" spans="1:13" ht="12.75">
      <c r="A8" s="99" t="s">
        <v>13</v>
      </c>
      <c r="B8" s="137">
        <f t="shared" si="0"/>
        <v>0.0028850160163860486</v>
      </c>
      <c r="C8" s="129">
        <f t="shared" si="1"/>
        <v>0.997114983983614</v>
      </c>
      <c r="D8" s="115">
        <f t="shared" si="2"/>
        <v>98984.99195304487</v>
      </c>
      <c r="E8" s="147">
        <v>285.5732871663786</v>
      </c>
      <c r="F8" s="108">
        <f t="shared" si="6"/>
        <v>98842.20530946169</v>
      </c>
      <c r="H8" s="99" t="s">
        <v>13</v>
      </c>
      <c r="I8" s="137">
        <f t="shared" si="3"/>
        <v>0.0011608561277879673</v>
      </c>
      <c r="J8" s="129">
        <f t="shared" si="4"/>
        <v>0.9988391438722121</v>
      </c>
      <c r="K8" s="115">
        <f t="shared" si="5"/>
        <v>99121.35030616469</v>
      </c>
      <c r="L8" s="147">
        <v>115.065626897529</v>
      </c>
      <c r="M8" s="108">
        <f t="shared" si="7"/>
        <v>99063.81749271593</v>
      </c>
    </row>
    <row r="9" spans="1:13" ht="12.75">
      <c r="A9" s="99" t="s">
        <v>14</v>
      </c>
      <c r="B9" s="137">
        <f t="shared" si="0"/>
        <v>0.0044630679215501195</v>
      </c>
      <c r="C9" s="129">
        <f t="shared" si="1"/>
        <v>0.9955369320784498</v>
      </c>
      <c r="D9" s="115">
        <f t="shared" si="2"/>
        <v>98699.41866587849</v>
      </c>
      <c r="E9" s="147">
        <v>440.5022093233274</v>
      </c>
      <c r="F9" s="108">
        <f t="shared" si="6"/>
        <v>98479.16756121683</v>
      </c>
      <c r="H9" s="99" t="s">
        <v>14</v>
      </c>
      <c r="I9" s="137">
        <f t="shared" si="3"/>
        <v>0.0013411257980384269</v>
      </c>
      <c r="J9" s="129">
        <f t="shared" si="4"/>
        <v>0.9986588742019615</v>
      </c>
      <c r="K9" s="115">
        <f t="shared" si="5"/>
        <v>99006.28467926716</v>
      </c>
      <c r="L9" s="147">
        <v>132.77988255130185</v>
      </c>
      <c r="M9" s="108">
        <f t="shared" si="7"/>
        <v>98939.8947379915</v>
      </c>
    </row>
    <row r="10" spans="1:13" ht="12.75">
      <c r="A10" s="99" t="s">
        <v>15</v>
      </c>
      <c r="B10" s="137">
        <f t="shared" si="0"/>
        <v>0.0044415884076663475</v>
      </c>
      <c r="C10" s="129">
        <f t="shared" si="1"/>
        <v>0.9955584115923336</v>
      </c>
      <c r="D10" s="115">
        <f t="shared" si="2"/>
        <v>98258.91645655516</v>
      </c>
      <c r="E10" s="147">
        <v>436.42566428329155</v>
      </c>
      <c r="F10" s="108">
        <f t="shared" si="6"/>
        <v>98040.70362441352</v>
      </c>
      <c r="H10" s="99" t="s">
        <v>15</v>
      </c>
      <c r="I10" s="137">
        <f t="shared" si="3"/>
        <v>0.0016502489230637014</v>
      </c>
      <c r="J10" s="129">
        <f t="shared" si="4"/>
        <v>0.9983497510769364</v>
      </c>
      <c r="K10" s="115">
        <f t="shared" si="5"/>
        <v>98873.50479671586</v>
      </c>
      <c r="L10" s="147">
        <v>163.16589481031406</v>
      </c>
      <c r="M10" s="108">
        <f t="shared" si="7"/>
        <v>98791.9218493107</v>
      </c>
    </row>
    <row r="11" spans="1:13" ht="12.75">
      <c r="A11" s="99" t="s">
        <v>16</v>
      </c>
      <c r="B11" s="137">
        <f t="shared" si="0"/>
        <v>0.00703152380473143</v>
      </c>
      <c r="C11" s="129">
        <f t="shared" si="1"/>
        <v>0.9929684761952686</v>
      </c>
      <c r="D11" s="115">
        <f t="shared" si="2"/>
        <v>97822.49079227187</v>
      </c>
      <c r="E11" s="147">
        <v>687.8411726439808</v>
      </c>
      <c r="F11" s="108">
        <f t="shared" si="6"/>
        <v>97478.57020594989</v>
      </c>
      <c r="H11" s="99" t="s">
        <v>16</v>
      </c>
      <c r="I11" s="137">
        <f t="shared" si="3"/>
        <v>0.0023978052997214996</v>
      </c>
      <c r="J11" s="129">
        <f t="shared" si="4"/>
        <v>0.9976021947002786</v>
      </c>
      <c r="K11" s="115">
        <f t="shared" si="5"/>
        <v>98710.33890190555</v>
      </c>
      <c r="L11" s="147">
        <v>236.68817375629442</v>
      </c>
      <c r="M11" s="108">
        <f t="shared" si="7"/>
        <v>98591.9948150274</v>
      </c>
    </row>
    <row r="12" spans="1:13" ht="12.75">
      <c r="A12" s="99" t="s">
        <v>17</v>
      </c>
      <c r="B12" s="137">
        <f t="shared" si="0"/>
        <v>0.011121857386768975</v>
      </c>
      <c r="C12" s="129">
        <f t="shared" si="1"/>
        <v>0.988878142613231</v>
      </c>
      <c r="D12" s="115">
        <f t="shared" si="2"/>
        <v>97134.64961962789</v>
      </c>
      <c r="E12" s="147">
        <v>1080.3177203832747</v>
      </c>
      <c r="F12" s="108">
        <f t="shared" si="6"/>
        <v>96594.49075943624</v>
      </c>
      <c r="H12" s="99" t="s">
        <v>17</v>
      </c>
      <c r="I12" s="137">
        <f t="shared" si="3"/>
        <v>0.004497124578160684</v>
      </c>
      <c r="J12" s="129">
        <f t="shared" si="4"/>
        <v>0.9955028754218394</v>
      </c>
      <c r="K12" s="115">
        <f t="shared" si="5"/>
        <v>98473.65072814925</v>
      </c>
      <c r="L12" s="147">
        <v>442.84827499077073</v>
      </c>
      <c r="M12" s="108">
        <f t="shared" si="7"/>
        <v>98252.22659065387</v>
      </c>
    </row>
    <row r="13" spans="1:13" ht="12.75">
      <c r="A13" s="99" t="s">
        <v>18</v>
      </c>
      <c r="B13" s="137">
        <f t="shared" si="0"/>
        <v>0.019142432577811803</v>
      </c>
      <c r="C13" s="129">
        <f t="shared" si="1"/>
        <v>0.9808575674221882</v>
      </c>
      <c r="D13" s="115">
        <f t="shared" si="2"/>
        <v>96054.33189924461</v>
      </c>
      <c r="E13" s="147">
        <v>1838.7135721880477</v>
      </c>
      <c r="F13" s="108">
        <f t="shared" si="6"/>
        <v>95134.97511315059</v>
      </c>
      <c r="H13" s="99" t="s">
        <v>18</v>
      </c>
      <c r="I13" s="137">
        <f t="shared" si="3"/>
        <v>0.007712260306607926</v>
      </c>
      <c r="J13" s="129">
        <f t="shared" si="4"/>
        <v>0.9922877396933921</v>
      </c>
      <c r="K13" s="115">
        <f t="shared" si="5"/>
        <v>98030.80245315848</v>
      </c>
      <c r="L13" s="147">
        <v>756.039066584417</v>
      </c>
      <c r="M13" s="108">
        <f t="shared" si="7"/>
        <v>97652.78291986627</v>
      </c>
    </row>
    <row r="14" spans="1:13" ht="12.75">
      <c r="A14" s="99" t="s">
        <v>19</v>
      </c>
      <c r="B14" s="137">
        <f t="shared" si="0"/>
        <v>0.03350334802740355</v>
      </c>
      <c r="C14" s="129">
        <f t="shared" si="1"/>
        <v>0.9664966519725965</v>
      </c>
      <c r="D14" s="115">
        <f t="shared" si="2"/>
        <v>94215.61832705657</v>
      </c>
      <c r="E14" s="147">
        <v>3156.538650428396</v>
      </c>
      <c r="F14" s="108">
        <f t="shared" si="6"/>
        <v>92637.34900184238</v>
      </c>
      <c r="H14" s="99" t="s">
        <v>19</v>
      </c>
      <c r="I14" s="137">
        <f t="shared" si="3"/>
        <v>0.013245374857702708</v>
      </c>
      <c r="J14" s="129">
        <f t="shared" si="4"/>
        <v>0.9867546251422973</v>
      </c>
      <c r="K14" s="115">
        <f t="shared" si="5"/>
        <v>97274.76338657406</v>
      </c>
      <c r="L14" s="147">
        <v>1288.440705249508</v>
      </c>
      <c r="M14" s="108">
        <f t="shared" si="7"/>
        <v>96630.5430339493</v>
      </c>
    </row>
    <row r="15" spans="1:13" ht="12.75">
      <c r="A15" s="99" t="s">
        <v>20</v>
      </c>
      <c r="B15" s="137">
        <f t="shared" si="0"/>
        <v>0.051738736103900326</v>
      </c>
      <c r="C15" s="129">
        <f t="shared" si="1"/>
        <v>0.9482612638960997</v>
      </c>
      <c r="D15" s="115">
        <f t="shared" si="2"/>
        <v>91059.07967662817</v>
      </c>
      <c r="E15" s="147">
        <v>4711.281693253099</v>
      </c>
      <c r="F15" s="108">
        <f t="shared" si="6"/>
        <v>88703.43883000163</v>
      </c>
      <c r="H15" s="99" t="s">
        <v>20</v>
      </c>
      <c r="I15" s="137">
        <f t="shared" si="3"/>
        <v>0.01846168192824928</v>
      </c>
      <c r="J15" s="129">
        <f t="shared" si="4"/>
        <v>0.9815383180717507</v>
      </c>
      <c r="K15" s="115">
        <f t="shared" si="5"/>
        <v>95986.32268132456</v>
      </c>
      <c r="L15" s="147">
        <v>1772.0689588049136</v>
      </c>
      <c r="M15" s="108">
        <f t="shared" si="7"/>
        <v>95100.2882019221</v>
      </c>
    </row>
    <row r="16" spans="1:13" ht="12.75">
      <c r="A16" s="99" t="s">
        <v>21</v>
      </c>
      <c r="B16" s="137">
        <f t="shared" si="0"/>
        <v>0.07932976512788473</v>
      </c>
      <c r="C16" s="129">
        <f t="shared" si="1"/>
        <v>0.9206702348721153</v>
      </c>
      <c r="D16" s="115">
        <f t="shared" si="2"/>
        <v>86347.79798337507</v>
      </c>
      <c r="E16" s="147">
        <v>6849.950533331183</v>
      </c>
      <c r="F16" s="108">
        <f t="shared" si="6"/>
        <v>82922.82271670949</v>
      </c>
      <c r="H16" s="99" t="s">
        <v>21</v>
      </c>
      <c r="I16" s="137">
        <f t="shared" si="3"/>
        <v>0.030635561715833263</v>
      </c>
      <c r="J16" s="129">
        <f t="shared" si="4"/>
        <v>0.9693644382841667</v>
      </c>
      <c r="K16" s="115">
        <f t="shared" si="5"/>
        <v>94214.25372251964</v>
      </c>
      <c r="L16" s="147">
        <v>2886.3065844274242</v>
      </c>
      <c r="M16" s="108">
        <f t="shared" si="7"/>
        <v>92771.10043030593</v>
      </c>
    </row>
    <row r="17" spans="1:13" ht="12.75">
      <c r="A17" s="99" t="s">
        <v>22</v>
      </c>
      <c r="B17" s="137">
        <f t="shared" si="0"/>
        <v>0.11784184826115562</v>
      </c>
      <c r="C17" s="129">
        <f t="shared" si="1"/>
        <v>0.8821581517388444</v>
      </c>
      <c r="D17" s="115">
        <f t="shared" si="2"/>
        <v>79497.84745004389</v>
      </c>
      <c r="E17" s="147">
        <v>9368.17327629657</v>
      </c>
      <c r="F17" s="108">
        <f t="shared" si="6"/>
        <v>74813.7608118956</v>
      </c>
      <c r="H17" s="99" t="s">
        <v>22</v>
      </c>
      <c r="I17" s="137">
        <f t="shared" si="3"/>
        <v>0.04427643728967638</v>
      </c>
      <c r="J17" s="129">
        <f t="shared" si="4"/>
        <v>0.9557235627103237</v>
      </c>
      <c r="K17" s="115">
        <f t="shared" si="5"/>
        <v>91327.94713809222</v>
      </c>
      <c r="L17" s="147">
        <v>4043.67612425462</v>
      </c>
      <c r="M17" s="108">
        <f t="shared" si="7"/>
        <v>89306.10907596491</v>
      </c>
    </row>
    <row r="18" spans="1:13" ht="12.75">
      <c r="A18" s="99" t="s">
        <v>23</v>
      </c>
      <c r="B18" s="137">
        <f t="shared" si="0"/>
        <v>0.16544113861751034</v>
      </c>
      <c r="C18" s="129">
        <f t="shared" si="1"/>
        <v>0.8345588613824897</v>
      </c>
      <c r="D18" s="115">
        <f t="shared" si="2"/>
        <v>70129.67417374732</v>
      </c>
      <c r="E18" s="147">
        <v>11602.333146179764</v>
      </c>
      <c r="F18" s="108">
        <f t="shared" si="6"/>
        <v>64328.50760065744</v>
      </c>
      <c r="H18" s="99" t="s">
        <v>23</v>
      </c>
      <c r="I18" s="137">
        <f t="shared" si="3"/>
        <v>0.07403397654705347</v>
      </c>
      <c r="J18" s="129">
        <f t="shared" si="4"/>
        <v>0.9259660234529465</v>
      </c>
      <c r="K18" s="115">
        <f t="shared" si="5"/>
        <v>87284.2710138376</v>
      </c>
      <c r="L18" s="147">
        <v>6462.001673165112</v>
      </c>
      <c r="M18" s="108">
        <f t="shared" si="7"/>
        <v>84053.27017725504</v>
      </c>
    </row>
    <row r="19" spans="1:13" ht="12.75">
      <c r="A19" s="99" t="s">
        <v>24</v>
      </c>
      <c r="B19" s="137">
        <f t="shared" si="0"/>
        <v>0.23364160055371866</v>
      </c>
      <c r="C19" s="129">
        <f t="shared" si="1"/>
        <v>0.7663583994462814</v>
      </c>
      <c r="D19" s="115">
        <f t="shared" si="2"/>
        <v>58527.341027567556</v>
      </c>
      <c r="E19" s="147">
        <v>13674.421633834208</v>
      </c>
      <c r="F19" s="108">
        <f t="shared" si="6"/>
        <v>51690.13021065045</v>
      </c>
      <c r="H19" s="99" t="s">
        <v>24</v>
      </c>
      <c r="I19" s="137">
        <f t="shared" si="3"/>
        <v>0.12386567097124847</v>
      </c>
      <c r="J19" s="129">
        <f t="shared" si="4"/>
        <v>0.8761343290287515</v>
      </c>
      <c r="K19" s="115">
        <f t="shared" si="5"/>
        <v>80822.26934067249</v>
      </c>
      <c r="L19" s="147">
        <v>10011.104621301361</v>
      </c>
      <c r="M19" s="108">
        <f t="shared" si="7"/>
        <v>75816.7170300218</v>
      </c>
    </row>
    <row r="20" spans="1:13" ht="12.75">
      <c r="A20" s="99" t="s">
        <v>25</v>
      </c>
      <c r="B20" s="137">
        <f t="shared" si="0"/>
        <v>0.3417757921879916</v>
      </c>
      <c r="C20" s="129">
        <f t="shared" si="1"/>
        <v>0.6582242078120084</v>
      </c>
      <c r="D20" s="115">
        <f t="shared" si="2"/>
        <v>44852.91939373335</v>
      </c>
      <c r="E20" s="147">
        <v>15329.642057737346</v>
      </c>
      <c r="F20" s="108">
        <f t="shared" si="6"/>
        <v>37188.09836486467</v>
      </c>
      <c r="H20" s="99" t="s">
        <v>25</v>
      </c>
      <c r="I20" s="137">
        <f t="shared" si="3"/>
        <v>0.2242251787063696</v>
      </c>
      <c r="J20" s="129">
        <f t="shared" si="4"/>
        <v>0.7757748212936304</v>
      </c>
      <c r="K20" s="115">
        <f t="shared" si="5"/>
        <v>70811.16471937113</v>
      </c>
      <c r="L20" s="147">
        <v>15877.646063607164</v>
      </c>
      <c r="M20" s="108">
        <f t="shared" si="7"/>
        <v>62872.34168756755</v>
      </c>
    </row>
    <row r="21" spans="1:13" ht="12.75">
      <c r="A21" s="99" t="s">
        <v>26</v>
      </c>
      <c r="B21" s="137">
        <f t="shared" si="0"/>
        <v>0.48839870607549046</v>
      </c>
      <c r="C21" s="129">
        <f t="shared" si="1"/>
        <v>0.5116012939245095</v>
      </c>
      <c r="D21" s="115">
        <f t="shared" si="2"/>
        <v>29523.277335996</v>
      </c>
      <c r="E21" s="147">
        <v>14419.1304500083</v>
      </c>
      <c r="F21" s="108">
        <f t="shared" si="6"/>
        <v>22313.71211099185</v>
      </c>
      <c r="H21" s="99" t="s">
        <v>26</v>
      </c>
      <c r="I21" s="137">
        <f t="shared" si="3"/>
        <v>0.3868151460784286</v>
      </c>
      <c r="J21" s="129">
        <f t="shared" si="4"/>
        <v>0.6131848539215714</v>
      </c>
      <c r="K21" s="115">
        <f t="shared" si="5"/>
        <v>54933.51865576396</v>
      </c>
      <c r="L21" s="147">
        <v>21249.11704343142</v>
      </c>
      <c r="M21" s="108">
        <f t="shared" si="7"/>
        <v>44308.96013404825</v>
      </c>
    </row>
    <row r="22" spans="1:13" ht="12.75">
      <c r="A22" s="99" t="s">
        <v>27</v>
      </c>
      <c r="B22" s="137">
        <f t="shared" si="0"/>
        <v>0.6648505258722083</v>
      </c>
      <c r="C22" s="129">
        <f t="shared" si="1"/>
        <v>0.3351494741277917</v>
      </c>
      <c r="D22" s="115">
        <f t="shared" si="2"/>
        <v>15104.1468859877</v>
      </c>
      <c r="E22" s="147">
        <v>10042</v>
      </c>
      <c r="F22" s="108">
        <f t="shared" si="6"/>
        <v>10083.1468859877</v>
      </c>
      <c r="H22" s="99" t="s">
        <v>27</v>
      </c>
      <c r="I22" s="137">
        <f t="shared" si="3"/>
        <v>0.6201386695363504</v>
      </c>
      <c r="J22" s="129">
        <f t="shared" si="4"/>
        <v>0.37986133046364956</v>
      </c>
      <c r="K22" s="115">
        <f t="shared" si="5"/>
        <v>33684.40161233254</v>
      </c>
      <c r="L22" s="147">
        <v>20889</v>
      </c>
      <c r="M22" s="108">
        <v>62286</v>
      </c>
    </row>
    <row r="23" spans="1:13" ht="12.75">
      <c r="A23" s="99" t="s">
        <v>28</v>
      </c>
      <c r="B23" s="137">
        <f t="shared" si="0"/>
        <v>0.8354162957432356</v>
      </c>
      <c r="C23" s="129">
        <f t="shared" si="1"/>
        <v>0.16458370425676438</v>
      </c>
      <c r="D23" s="115">
        <f t="shared" si="2"/>
        <v>5062.1468859877</v>
      </c>
      <c r="E23" s="148">
        <v>4229</v>
      </c>
      <c r="F23" s="108">
        <f t="shared" si="6"/>
        <v>2947.6468859877004</v>
      </c>
      <c r="H23" s="99" t="s">
        <v>28</v>
      </c>
      <c r="I23" s="137">
        <f t="shared" si="3"/>
        <v>0.8552291152356524</v>
      </c>
      <c r="J23" s="129">
        <f t="shared" si="4"/>
        <v>0.1447708847643476</v>
      </c>
      <c r="K23" s="115">
        <f t="shared" si="5"/>
        <v>12795.401612332542</v>
      </c>
      <c r="L23" s="148">
        <v>10943</v>
      </c>
      <c r="M23" s="108">
        <f>(K23+K24)/2</f>
        <v>7323.901612332542</v>
      </c>
    </row>
    <row r="24" spans="1:13" ht="13.5" thickBot="1">
      <c r="A24" s="100" t="s">
        <v>131</v>
      </c>
      <c r="B24" s="138">
        <f t="shared" si="0"/>
        <v>1.0022242344578924</v>
      </c>
      <c r="C24" s="130">
        <f>D26/D24</f>
        <v>0</v>
      </c>
      <c r="D24" s="117">
        <f t="shared" si="2"/>
        <v>833.1468859877004</v>
      </c>
      <c r="E24" s="149">
        <v>835</v>
      </c>
      <c r="F24" s="110">
        <f>(D24+D26)/2</f>
        <v>416.5734429938502</v>
      </c>
      <c r="H24" s="100" t="s">
        <v>131</v>
      </c>
      <c r="I24" s="138">
        <f t="shared" si="3"/>
        <v>1.0008628731786977</v>
      </c>
      <c r="J24" s="130">
        <f>K26/K24</f>
        <v>0</v>
      </c>
      <c r="K24" s="117">
        <f t="shared" si="5"/>
        <v>1852.4016123325418</v>
      </c>
      <c r="L24" s="149">
        <v>1854</v>
      </c>
      <c r="M24" s="110">
        <f>(K24+K26)/2</f>
        <v>926.2008061662709</v>
      </c>
    </row>
    <row r="25" ht="13.5" thickBot="1"/>
    <row r="26" spans="1:10" ht="13.5" thickBot="1">
      <c r="A26" s="222" t="s">
        <v>257</v>
      </c>
      <c r="B26" s="223"/>
      <c r="C26" s="224"/>
      <c r="H26" s="222" t="s">
        <v>257</v>
      </c>
      <c r="I26" s="223"/>
      <c r="J26" s="224"/>
    </row>
    <row r="27" spans="1:13" ht="39" thickBot="1">
      <c r="A27" s="82" t="s">
        <v>130</v>
      </c>
      <c r="B27" s="82" t="s">
        <v>254</v>
      </c>
      <c r="C27" s="82" t="s">
        <v>253</v>
      </c>
      <c r="D27" s="82" t="s">
        <v>251</v>
      </c>
      <c r="E27" s="82" t="s">
        <v>252</v>
      </c>
      <c r="F27" s="82" t="s">
        <v>255</v>
      </c>
      <c r="H27" s="82" t="s">
        <v>130</v>
      </c>
      <c r="I27" s="82" t="s">
        <v>254</v>
      </c>
      <c r="J27" s="82" t="s">
        <v>253</v>
      </c>
      <c r="K27" s="82" t="s">
        <v>251</v>
      </c>
      <c r="L27" s="82" t="s">
        <v>252</v>
      </c>
      <c r="M27" s="82" t="s">
        <v>255</v>
      </c>
    </row>
    <row r="28" spans="1:13" ht="13.5" thickBot="1">
      <c r="A28" s="176" t="s">
        <v>231</v>
      </c>
      <c r="B28" s="126" t="s">
        <v>237</v>
      </c>
      <c r="C28" s="126" t="s">
        <v>250</v>
      </c>
      <c r="D28" s="126" t="s">
        <v>236</v>
      </c>
      <c r="E28" s="126" t="s">
        <v>235</v>
      </c>
      <c r="F28" s="97" t="s">
        <v>132</v>
      </c>
      <c r="H28" s="185" t="s">
        <v>232</v>
      </c>
      <c r="I28" s="126" t="s">
        <v>237</v>
      </c>
      <c r="J28" s="126" t="s">
        <v>250</v>
      </c>
      <c r="K28" s="126" t="s">
        <v>236</v>
      </c>
      <c r="L28" s="126" t="s">
        <v>235</v>
      </c>
      <c r="M28" s="97" t="s">
        <v>132</v>
      </c>
    </row>
    <row r="29" spans="1:13" ht="12.75">
      <c r="A29" s="177" t="s">
        <v>11</v>
      </c>
      <c r="B29" s="136">
        <f>E29/D29</f>
        <v>0.00201</v>
      </c>
      <c r="C29" s="128">
        <f>D30/D29</f>
        <v>0.99799</v>
      </c>
      <c r="D29" s="114">
        <v>100000</v>
      </c>
      <c r="E29" s="146">
        <v>201</v>
      </c>
      <c r="F29" s="111">
        <f>D29*(1-0.92*B29)</f>
        <v>99815.08</v>
      </c>
      <c r="H29" s="184" t="s">
        <v>11</v>
      </c>
      <c r="I29" s="136">
        <f>L29/K29</f>
        <v>0.00144</v>
      </c>
      <c r="J29" s="128">
        <f>K30/K29</f>
        <v>0.99856</v>
      </c>
      <c r="K29" s="114">
        <v>100000</v>
      </c>
      <c r="L29" s="146">
        <v>144</v>
      </c>
      <c r="M29" s="111">
        <f>K29*(1-0.92*I29)</f>
        <v>99867.52</v>
      </c>
    </row>
    <row r="30" spans="1:13" ht="12.75">
      <c r="A30" s="99" t="s">
        <v>29</v>
      </c>
      <c r="B30" s="137">
        <f>E30/D30</f>
        <v>0.0005511077265303259</v>
      </c>
      <c r="C30" s="129">
        <f>D31/D30</f>
        <v>0.9994488922734697</v>
      </c>
      <c r="D30" s="115">
        <f>D29-E29</f>
        <v>99799</v>
      </c>
      <c r="E30" s="147">
        <v>55</v>
      </c>
      <c r="F30" s="108">
        <f>(D30+D31)/2</f>
        <v>99771.5</v>
      </c>
      <c r="H30" s="99" t="s">
        <v>29</v>
      </c>
      <c r="I30" s="137">
        <f>L30/K30</f>
        <v>0.0004706777759974363</v>
      </c>
      <c r="J30" s="129">
        <f>K31/K30</f>
        <v>0.9995293222240026</v>
      </c>
      <c r="K30" s="115">
        <f>K29-L29</f>
        <v>99856</v>
      </c>
      <c r="L30" s="147">
        <v>47</v>
      </c>
      <c r="M30" s="108">
        <f>(K30+K31)/2</f>
        <v>99832.5</v>
      </c>
    </row>
    <row r="31" spans="1:13" ht="12.75">
      <c r="A31" s="99" t="s">
        <v>30</v>
      </c>
      <c r="B31" s="137">
        <f aca="true" t="shared" si="8" ref="B31:B49">E31/D31</f>
        <v>0.00033084696823869103</v>
      </c>
      <c r="C31" s="129">
        <f aca="true" t="shared" si="9" ref="C31:C49">D32/D31</f>
        <v>0.9996691530317613</v>
      </c>
      <c r="D31" s="115">
        <f aca="true" t="shared" si="10" ref="D31:D49">D30-E30</f>
        <v>99744</v>
      </c>
      <c r="E31" s="147">
        <v>33</v>
      </c>
      <c r="F31" s="108">
        <f>(D31+D32)/2</f>
        <v>99727.5</v>
      </c>
      <c r="H31" s="99" t="s">
        <v>30</v>
      </c>
      <c r="I31" s="137">
        <f aca="true" t="shared" si="11" ref="I31:I49">L31/K31</f>
        <v>0.00048091855443897844</v>
      </c>
      <c r="J31" s="129">
        <f aca="true" t="shared" si="12" ref="J31:J49">K32/K31</f>
        <v>0.999519081445561</v>
      </c>
      <c r="K31" s="115">
        <f aca="true" t="shared" si="13" ref="K31:K49">K30-L30</f>
        <v>99809</v>
      </c>
      <c r="L31" s="147">
        <v>48</v>
      </c>
      <c r="M31" s="108">
        <f>(K31+K32)/2</f>
        <v>99785</v>
      </c>
    </row>
    <row r="32" spans="1:13" ht="12.75">
      <c r="A32" s="99" t="s">
        <v>12</v>
      </c>
      <c r="B32" s="137">
        <f t="shared" si="8"/>
        <v>0.0003811013829968609</v>
      </c>
      <c r="C32" s="129">
        <f t="shared" si="9"/>
        <v>0.9996188986170031</v>
      </c>
      <c r="D32" s="115">
        <f t="shared" si="10"/>
        <v>99711</v>
      </c>
      <c r="E32" s="147">
        <v>38</v>
      </c>
      <c r="F32" s="108">
        <f aca="true" t="shared" si="14" ref="F32:F49">(D32+D33)/2</f>
        <v>99692</v>
      </c>
      <c r="H32" s="99" t="s">
        <v>12</v>
      </c>
      <c r="I32" s="137">
        <f t="shared" si="11"/>
        <v>0.00030071871773538757</v>
      </c>
      <c r="J32" s="129">
        <f t="shared" si="12"/>
        <v>0.9996992812822646</v>
      </c>
      <c r="K32" s="115">
        <f t="shared" si="13"/>
        <v>99761</v>
      </c>
      <c r="L32" s="147">
        <v>30</v>
      </c>
      <c r="M32" s="108">
        <f aca="true" t="shared" si="15" ref="M32:M49">(K32+K33)/2</f>
        <v>99746</v>
      </c>
    </row>
    <row r="33" spans="1:13" ht="12.75">
      <c r="A33" s="99" t="s">
        <v>13</v>
      </c>
      <c r="B33" s="137">
        <f t="shared" si="8"/>
        <v>0.0010935759934987408</v>
      </c>
      <c r="C33" s="129">
        <f t="shared" si="9"/>
        <v>0.9989064240065013</v>
      </c>
      <c r="D33" s="115">
        <f t="shared" si="10"/>
        <v>99673</v>
      </c>
      <c r="E33" s="147">
        <v>109</v>
      </c>
      <c r="F33" s="108">
        <f t="shared" si="14"/>
        <v>99618.5</v>
      </c>
      <c r="H33" s="99" t="s">
        <v>13</v>
      </c>
      <c r="I33" s="137">
        <f t="shared" si="11"/>
        <v>0.00048129468269645346</v>
      </c>
      <c r="J33" s="129">
        <f t="shared" si="12"/>
        <v>0.9995187053173036</v>
      </c>
      <c r="K33" s="115">
        <f t="shared" si="13"/>
        <v>99731</v>
      </c>
      <c r="L33" s="147">
        <v>48</v>
      </c>
      <c r="M33" s="108">
        <f t="shared" si="15"/>
        <v>99707</v>
      </c>
    </row>
    <row r="34" spans="1:13" ht="12.75">
      <c r="A34" s="99" t="s">
        <v>14</v>
      </c>
      <c r="B34" s="137">
        <f t="shared" si="8"/>
        <v>0.0021292836768309832</v>
      </c>
      <c r="C34" s="129">
        <f t="shared" si="9"/>
        <v>0.997870716323169</v>
      </c>
      <c r="D34" s="115">
        <f t="shared" si="10"/>
        <v>99564</v>
      </c>
      <c r="E34" s="147">
        <v>212</v>
      </c>
      <c r="F34" s="108">
        <f t="shared" si="14"/>
        <v>99458</v>
      </c>
      <c r="H34" s="99" t="s">
        <v>14</v>
      </c>
      <c r="I34" s="137">
        <f t="shared" si="11"/>
        <v>0.0006721306541737308</v>
      </c>
      <c r="J34" s="129">
        <f t="shared" si="12"/>
        <v>0.9993278693458263</v>
      </c>
      <c r="K34" s="115">
        <f t="shared" si="13"/>
        <v>99683</v>
      </c>
      <c r="L34" s="147">
        <v>67</v>
      </c>
      <c r="M34" s="108">
        <f t="shared" si="15"/>
        <v>99649.5</v>
      </c>
    </row>
    <row r="35" spans="1:13" ht="12.75">
      <c r="A35" s="99" t="s">
        <v>15</v>
      </c>
      <c r="B35" s="137">
        <f t="shared" si="8"/>
        <v>0.002254609871970368</v>
      </c>
      <c r="C35" s="129">
        <f t="shared" si="9"/>
        <v>0.9977453901280297</v>
      </c>
      <c r="D35" s="115">
        <f t="shared" si="10"/>
        <v>99352</v>
      </c>
      <c r="E35" s="147">
        <v>224</v>
      </c>
      <c r="F35" s="108">
        <f t="shared" si="14"/>
        <v>99240</v>
      </c>
      <c r="H35" s="99" t="s">
        <v>15</v>
      </c>
      <c r="I35" s="137">
        <f t="shared" si="11"/>
        <v>0.0008030838419530999</v>
      </c>
      <c r="J35" s="129">
        <f t="shared" si="12"/>
        <v>0.999196916158047</v>
      </c>
      <c r="K35" s="115">
        <f t="shared" si="13"/>
        <v>99616</v>
      </c>
      <c r="L35" s="147">
        <v>80</v>
      </c>
      <c r="M35" s="108">
        <f t="shared" si="15"/>
        <v>99576</v>
      </c>
    </row>
    <row r="36" spans="1:13" ht="12.75">
      <c r="A36" s="99" t="s">
        <v>16</v>
      </c>
      <c r="B36" s="137">
        <f t="shared" si="8"/>
        <v>0.0034097328706319103</v>
      </c>
      <c r="C36" s="129">
        <f t="shared" si="9"/>
        <v>0.996590267129368</v>
      </c>
      <c r="D36" s="115">
        <f t="shared" si="10"/>
        <v>99128</v>
      </c>
      <c r="E36" s="147">
        <v>338</v>
      </c>
      <c r="F36" s="108">
        <f t="shared" si="14"/>
        <v>98959</v>
      </c>
      <c r="H36" s="99" t="s">
        <v>16</v>
      </c>
      <c r="I36" s="137">
        <f t="shared" si="11"/>
        <v>0.0011855007233563736</v>
      </c>
      <c r="J36" s="129">
        <f t="shared" si="12"/>
        <v>0.9988144992766437</v>
      </c>
      <c r="K36" s="115">
        <f t="shared" si="13"/>
        <v>99536</v>
      </c>
      <c r="L36" s="147">
        <v>118</v>
      </c>
      <c r="M36" s="108">
        <f t="shared" si="15"/>
        <v>99477</v>
      </c>
    </row>
    <row r="37" spans="1:13" ht="12.75">
      <c r="A37" s="99" t="s">
        <v>17</v>
      </c>
      <c r="B37" s="137">
        <f t="shared" si="8"/>
        <v>0.004200830043526673</v>
      </c>
      <c r="C37" s="129">
        <f t="shared" si="9"/>
        <v>0.9957991699564733</v>
      </c>
      <c r="D37" s="115">
        <f t="shared" si="10"/>
        <v>98790</v>
      </c>
      <c r="E37" s="147">
        <v>415</v>
      </c>
      <c r="F37" s="108">
        <f t="shared" si="14"/>
        <v>98582.5</v>
      </c>
      <c r="H37" s="99" t="s">
        <v>17</v>
      </c>
      <c r="I37" s="137">
        <f t="shared" si="11"/>
        <v>0.00158924943169245</v>
      </c>
      <c r="J37" s="129">
        <f t="shared" si="12"/>
        <v>0.9984107505683075</v>
      </c>
      <c r="K37" s="115">
        <f t="shared" si="13"/>
        <v>99418</v>
      </c>
      <c r="L37" s="147">
        <v>158</v>
      </c>
      <c r="M37" s="108">
        <f t="shared" si="15"/>
        <v>99339</v>
      </c>
    </row>
    <row r="38" spans="1:13" ht="12.75">
      <c r="A38" s="99" t="s">
        <v>18</v>
      </c>
      <c r="B38" s="137">
        <f t="shared" si="8"/>
        <v>0.007684879288437103</v>
      </c>
      <c r="C38" s="129">
        <f t="shared" si="9"/>
        <v>0.9923151207115629</v>
      </c>
      <c r="D38" s="115">
        <f t="shared" si="10"/>
        <v>98375</v>
      </c>
      <c r="E38" s="147">
        <v>756</v>
      </c>
      <c r="F38" s="108">
        <f t="shared" si="14"/>
        <v>97997</v>
      </c>
      <c r="H38" s="99" t="s">
        <v>18</v>
      </c>
      <c r="I38" s="137">
        <f t="shared" si="11"/>
        <v>0.0031432601249244407</v>
      </c>
      <c r="J38" s="129">
        <f t="shared" si="12"/>
        <v>0.9968567398750755</v>
      </c>
      <c r="K38" s="115">
        <f t="shared" si="13"/>
        <v>99260</v>
      </c>
      <c r="L38" s="147">
        <v>312</v>
      </c>
      <c r="M38" s="108">
        <f t="shared" si="15"/>
        <v>99104</v>
      </c>
    </row>
    <row r="39" spans="1:13" ht="12.75">
      <c r="A39" s="99" t="s">
        <v>19</v>
      </c>
      <c r="B39" s="137">
        <f t="shared" si="8"/>
        <v>0.013972689742775483</v>
      </c>
      <c r="C39" s="129">
        <f t="shared" si="9"/>
        <v>0.9860273102572246</v>
      </c>
      <c r="D39" s="115">
        <f>D38-E38</f>
        <v>97619</v>
      </c>
      <c r="E39" s="147">
        <v>1364</v>
      </c>
      <c r="F39" s="108">
        <f t="shared" si="14"/>
        <v>96937</v>
      </c>
      <c r="H39" s="99" t="s">
        <v>19</v>
      </c>
      <c r="I39" s="137">
        <f t="shared" si="11"/>
        <v>0.005326029833852124</v>
      </c>
      <c r="J39" s="129">
        <f t="shared" si="12"/>
        <v>0.9946739701661479</v>
      </c>
      <c r="K39" s="115">
        <f t="shared" si="13"/>
        <v>98948</v>
      </c>
      <c r="L39" s="147">
        <v>527</v>
      </c>
      <c r="M39" s="108">
        <f t="shared" si="15"/>
        <v>98684.5</v>
      </c>
    </row>
    <row r="40" spans="1:13" ht="12.75">
      <c r="A40" s="99" t="s">
        <v>20</v>
      </c>
      <c r="B40" s="137">
        <f t="shared" si="8"/>
        <v>0.02182743753571243</v>
      </c>
      <c r="C40" s="129">
        <f t="shared" si="9"/>
        <v>0.9781725624642875</v>
      </c>
      <c r="D40" s="115">
        <f t="shared" si="10"/>
        <v>96255</v>
      </c>
      <c r="E40" s="147">
        <v>2101</v>
      </c>
      <c r="F40" s="108">
        <f t="shared" si="14"/>
        <v>95204.5</v>
      </c>
      <c r="H40" s="99" t="s">
        <v>20</v>
      </c>
      <c r="I40" s="137">
        <f t="shared" si="11"/>
        <v>0.011704819093486146</v>
      </c>
      <c r="J40" s="129">
        <f t="shared" si="12"/>
        <v>0.9882951809065138</v>
      </c>
      <c r="K40" s="115">
        <f t="shared" si="13"/>
        <v>98421</v>
      </c>
      <c r="L40" s="147">
        <v>1152</v>
      </c>
      <c r="M40" s="108">
        <f t="shared" si="15"/>
        <v>97845</v>
      </c>
    </row>
    <row r="41" spans="1:13" ht="12.75">
      <c r="A41" s="99" t="s">
        <v>21</v>
      </c>
      <c r="B41" s="137">
        <f t="shared" si="8"/>
        <v>0.029303056694351806</v>
      </c>
      <c r="C41" s="129">
        <f t="shared" si="9"/>
        <v>0.9706969433056482</v>
      </c>
      <c r="D41" s="115">
        <f t="shared" si="10"/>
        <v>94154</v>
      </c>
      <c r="E41" s="147">
        <v>2759</v>
      </c>
      <c r="F41" s="108">
        <f t="shared" si="14"/>
        <v>92774.5</v>
      </c>
      <c r="H41" s="99" t="s">
        <v>21</v>
      </c>
      <c r="I41" s="137">
        <f t="shared" si="11"/>
        <v>0.015637047774727818</v>
      </c>
      <c r="J41" s="129">
        <f t="shared" si="12"/>
        <v>0.9843629522252721</v>
      </c>
      <c r="K41" s="115">
        <f t="shared" si="13"/>
        <v>97269</v>
      </c>
      <c r="L41" s="147">
        <v>1521</v>
      </c>
      <c r="M41" s="108">
        <f t="shared" si="15"/>
        <v>96508.5</v>
      </c>
    </row>
    <row r="42" spans="1:13" ht="12.75">
      <c r="A42" s="99" t="s">
        <v>22</v>
      </c>
      <c r="B42" s="137">
        <f t="shared" si="8"/>
        <v>0.03073472290606707</v>
      </c>
      <c r="C42" s="129">
        <f t="shared" si="9"/>
        <v>0.969265277093933</v>
      </c>
      <c r="D42" s="115">
        <f t="shared" si="10"/>
        <v>91395</v>
      </c>
      <c r="E42" s="147">
        <v>2809</v>
      </c>
      <c r="F42" s="108">
        <f t="shared" si="14"/>
        <v>89990.5</v>
      </c>
      <c r="H42" s="99" t="s">
        <v>22</v>
      </c>
      <c r="I42" s="137">
        <f t="shared" si="11"/>
        <v>0.013274428708693654</v>
      </c>
      <c r="J42" s="129">
        <f t="shared" si="12"/>
        <v>0.9867255712913063</v>
      </c>
      <c r="K42" s="115">
        <f t="shared" si="13"/>
        <v>95748</v>
      </c>
      <c r="L42" s="147">
        <v>1271</v>
      </c>
      <c r="M42" s="108">
        <f t="shared" si="15"/>
        <v>95112.5</v>
      </c>
    </row>
    <row r="43" spans="1:13" ht="12.75">
      <c r="A43" s="99" t="s">
        <v>23</v>
      </c>
      <c r="B43" s="137">
        <f t="shared" si="8"/>
        <v>0.03405730025060393</v>
      </c>
      <c r="C43" s="129">
        <f t="shared" si="9"/>
        <v>0.9659426997493961</v>
      </c>
      <c r="D43" s="115">
        <f t="shared" si="10"/>
        <v>88586</v>
      </c>
      <c r="E43" s="147">
        <v>3017</v>
      </c>
      <c r="F43" s="108">
        <f t="shared" si="14"/>
        <v>87077.5</v>
      </c>
      <c r="H43" s="99" t="s">
        <v>23</v>
      </c>
      <c r="I43" s="137">
        <f t="shared" si="11"/>
        <v>0.01847010383479577</v>
      </c>
      <c r="J43" s="129">
        <f t="shared" si="12"/>
        <v>0.9815298961652043</v>
      </c>
      <c r="K43" s="115">
        <f t="shared" si="13"/>
        <v>94477</v>
      </c>
      <c r="L43" s="147">
        <v>1745</v>
      </c>
      <c r="M43" s="108">
        <f t="shared" si="15"/>
        <v>93604.5</v>
      </c>
    </row>
    <row r="44" spans="1:13" ht="12.75">
      <c r="A44" s="99" t="s">
        <v>24</v>
      </c>
      <c r="B44" s="137">
        <f t="shared" si="8"/>
        <v>0.03840175764587643</v>
      </c>
      <c r="C44" s="129">
        <f t="shared" si="9"/>
        <v>0.9615982423541236</v>
      </c>
      <c r="D44" s="115">
        <f t="shared" si="10"/>
        <v>85569</v>
      </c>
      <c r="E44" s="147">
        <v>3286</v>
      </c>
      <c r="F44" s="108">
        <f t="shared" si="14"/>
        <v>83926</v>
      </c>
      <c r="H44" s="99" t="s">
        <v>24</v>
      </c>
      <c r="I44" s="137">
        <f t="shared" si="11"/>
        <v>0.02811327265668809</v>
      </c>
      <c r="J44" s="129">
        <f t="shared" si="12"/>
        <v>0.9718867273433119</v>
      </c>
      <c r="K44" s="115">
        <f t="shared" si="13"/>
        <v>92732</v>
      </c>
      <c r="L44" s="147">
        <v>2607</v>
      </c>
      <c r="M44" s="108">
        <f t="shared" si="15"/>
        <v>91428.5</v>
      </c>
    </row>
    <row r="45" spans="1:13" ht="12.75">
      <c r="A45" s="99" t="s">
        <v>25</v>
      </c>
      <c r="B45" s="137">
        <f t="shared" si="8"/>
        <v>0.048527642404870994</v>
      </c>
      <c r="C45" s="129">
        <f t="shared" si="9"/>
        <v>0.951472357595129</v>
      </c>
      <c r="D45" s="115">
        <f t="shared" si="10"/>
        <v>82283</v>
      </c>
      <c r="E45" s="147">
        <v>3993</v>
      </c>
      <c r="F45" s="108">
        <f t="shared" si="14"/>
        <v>80286.5</v>
      </c>
      <c r="H45" s="99" t="s">
        <v>25</v>
      </c>
      <c r="I45" s="137">
        <f t="shared" si="11"/>
        <v>0.048144244105409156</v>
      </c>
      <c r="J45" s="129">
        <f t="shared" si="12"/>
        <v>0.9518557558945908</v>
      </c>
      <c r="K45" s="115">
        <f t="shared" si="13"/>
        <v>90125</v>
      </c>
      <c r="L45" s="147">
        <v>4339</v>
      </c>
      <c r="M45" s="108">
        <f t="shared" si="15"/>
        <v>87955.5</v>
      </c>
    </row>
    <row r="46" spans="1:13" ht="12.75">
      <c r="A46" s="99" t="s">
        <v>26</v>
      </c>
      <c r="B46" s="137">
        <f t="shared" si="8"/>
        <v>0.04765615021075489</v>
      </c>
      <c r="C46" s="129">
        <f t="shared" si="9"/>
        <v>0.9523438497892451</v>
      </c>
      <c r="D46" s="115">
        <f t="shared" si="10"/>
        <v>78290</v>
      </c>
      <c r="E46" s="147">
        <v>3731</v>
      </c>
      <c r="F46" s="108">
        <f t="shared" si="14"/>
        <v>76424.5</v>
      </c>
      <c r="H46" s="99" t="s">
        <v>26</v>
      </c>
      <c r="I46" s="137">
        <f t="shared" si="11"/>
        <v>0.0665609773156459</v>
      </c>
      <c r="J46" s="129">
        <f t="shared" si="12"/>
        <v>0.9334390226843541</v>
      </c>
      <c r="K46" s="115">
        <f t="shared" si="13"/>
        <v>85786</v>
      </c>
      <c r="L46" s="147">
        <v>5710</v>
      </c>
      <c r="M46" s="108">
        <f t="shared" si="15"/>
        <v>82931</v>
      </c>
    </row>
    <row r="47" spans="1:13" ht="12.75">
      <c r="A47" s="99" t="s">
        <v>27</v>
      </c>
      <c r="B47" s="137">
        <f t="shared" si="8"/>
        <v>0.026569562360010193</v>
      </c>
      <c r="C47" s="129">
        <f t="shared" si="9"/>
        <v>0.9734304376399898</v>
      </c>
      <c r="D47" s="115">
        <f t="shared" si="10"/>
        <v>74559</v>
      </c>
      <c r="E47" s="147">
        <v>1981</v>
      </c>
      <c r="F47" s="108">
        <f t="shared" si="14"/>
        <v>73568.5</v>
      </c>
      <c r="H47" s="99" t="s">
        <v>27</v>
      </c>
      <c r="I47" s="137">
        <f t="shared" si="11"/>
        <v>0.047529846645686595</v>
      </c>
      <c r="J47" s="129">
        <f t="shared" si="12"/>
        <v>0.9524701533543134</v>
      </c>
      <c r="K47" s="115">
        <f t="shared" si="13"/>
        <v>80076</v>
      </c>
      <c r="L47" s="147">
        <v>3806</v>
      </c>
      <c r="M47" s="108">
        <f t="shared" si="15"/>
        <v>78173</v>
      </c>
    </row>
    <row r="48" spans="1:13" ht="12.75">
      <c r="A48" s="180" t="s">
        <v>28</v>
      </c>
      <c r="B48" s="137">
        <f t="shared" si="8"/>
        <v>0.007881176113973931</v>
      </c>
      <c r="C48" s="129">
        <f t="shared" si="9"/>
        <v>0.992118823886026</v>
      </c>
      <c r="D48" s="178">
        <f t="shared" si="10"/>
        <v>72578</v>
      </c>
      <c r="E48" s="179">
        <v>572</v>
      </c>
      <c r="F48" s="120">
        <f t="shared" si="14"/>
        <v>72292</v>
      </c>
      <c r="H48" s="180" t="s">
        <v>28</v>
      </c>
      <c r="I48" s="137">
        <f t="shared" si="11"/>
        <v>0.024347712075521173</v>
      </c>
      <c r="J48" s="129">
        <f t="shared" si="12"/>
        <v>0.9756522879244788</v>
      </c>
      <c r="K48" s="115">
        <f t="shared" si="13"/>
        <v>76270</v>
      </c>
      <c r="L48" s="179">
        <v>1857</v>
      </c>
      <c r="M48" s="108">
        <f t="shared" si="15"/>
        <v>75341.5</v>
      </c>
    </row>
    <row r="49" spans="1:13" ht="13.5" thickBot="1">
      <c r="A49" s="181" t="s">
        <v>131</v>
      </c>
      <c r="B49" s="138">
        <f t="shared" si="8"/>
        <v>0.000222203705246785</v>
      </c>
      <c r="C49" s="130">
        <f t="shared" si="9"/>
        <v>0</v>
      </c>
      <c r="D49" s="182">
        <f t="shared" si="10"/>
        <v>72006</v>
      </c>
      <c r="E49" s="183">
        <v>16</v>
      </c>
      <c r="F49" s="122">
        <f t="shared" si="14"/>
        <v>36003</v>
      </c>
      <c r="H49" s="181" t="s">
        <v>131</v>
      </c>
      <c r="I49" s="138">
        <f t="shared" si="11"/>
        <v>0.013115987797831024</v>
      </c>
      <c r="J49" s="130">
        <f t="shared" si="12"/>
        <v>0</v>
      </c>
      <c r="K49" s="117">
        <f t="shared" si="13"/>
        <v>74413</v>
      </c>
      <c r="L49" s="183">
        <v>976</v>
      </c>
      <c r="M49" s="110">
        <f t="shared" si="15"/>
        <v>37206.5</v>
      </c>
    </row>
  </sheetData>
  <mergeCells count="4">
    <mergeCell ref="A26:C26"/>
    <mergeCell ref="A1:C1"/>
    <mergeCell ref="H1:J1"/>
    <mergeCell ref="H26:J26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A4 H4 A29 H29:H31" numberStoredAsText="1"/>
    <ignoredError sqref="A7 H7 A32" twoDigitTextYear="1"/>
    <ignoredError sqref="H32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W87"/>
  <sheetViews>
    <sheetView tabSelected="1" workbookViewId="0" topLeftCell="A3">
      <selection activeCell="M100" sqref="M100"/>
    </sheetView>
  </sheetViews>
  <sheetFormatPr defaultColWidth="9.140625" defaultRowHeight="12.75"/>
  <cols>
    <col min="1" max="1" width="13.7109375" style="0" bestFit="1" customWidth="1"/>
    <col min="2" max="2" width="11.421875" style="0" bestFit="1" customWidth="1"/>
    <col min="3" max="3" width="11.00390625" style="0" customWidth="1"/>
    <col min="4" max="4" width="9.57421875" style="0" customWidth="1"/>
    <col min="6" max="6" width="10.421875" style="0" customWidth="1"/>
    <col min="8" max="8" width="9.140625" style="0" customWidth="1"/>
    <col min="12" max="12" width="2.7109375" style="0" customWidth="1"/>
    <col min="18" max="18" width="10.8515625" style="0" customWidth="1"/>
  </cols>
  <sheetData>
    <row r="1" ht="13.5" thickBot="1"/>
    <row r="2" spans="1:16" ht="13.5" thickBot="1">
      <c r="A2" s="225" t="s">
        <v>257</v>
      </c>
      <c r="B2" s="226"/>
      <c r="C2" s="226"/>
      <c r="D2" s="227"/>
      <c r="M2" s="225" t="s">
        <v>257</v>
      </c>
      <c r="N2" s="226"/>
      <c r="O2" s="226"/>
      <c r="P2" s="227"/>
    </row>
    <row r="3" spans="1:23" ht="26.25" thickBot="1">
      <c r="A3" s="82" t="s">
        <v>130</v>
      </c>
      <c r="B3" s="82"/>
      <c r="C3" s="82"/>
      <c r="D3" s="82"/>
      <c r="E3" s="82"/>
      <c r="F3" s="82" t="s">
        <v>133</v>
      </c>
      <c r="G3" s="201" t="s">
        <v>242</v>
      </c>
      <c r="H3" s="228"/>
      <c r="I3" s="228"/>
      <c r="J3" s="228"/>
      <c r="K3" s="202"/>
      <c r="M3" s="82" t="s">
        <v>130</v>
      </c>
      <c r="N3" s="82"/>
      <c r="O3" s="82"/>
      <c r="P3" s="82"/>
      <c r="Q3" s="82"/>
      <c r="R3" s="82" t="s">
        <v>133</v>
      </c>
      <c r="S3" s="201" t="s">
        <v>242</v>
      </c>
      <c r="T3" s="228"/>
      <c r="U3" s="228"/>
      <c r="V3" s="228"/>
      <c r="W3" s="202"/>
    </row>
    <row r="4" spans="1:23" ht="13.5" thickBot="1">
      <c r="A4" s="101" t="s">
        <v>231</v>
      </c>
      <c r="B4" s="96" t="s">
        <v>236</v>
      </c>
      <c r="C4" s="96" t="s">
        <v>235</v>
      </c>
      <c r="D4" s="96" t="s">
        <v>237</v>
      </c>
      <c r="E4" s="97" t="s">
        <v>132</v>
      </c>
      <c r="F4" s="95" t="s">
        <v>134</v>
      </c>
      <c r="G4" s="240" t="s">
        <v>238</v>
      </c>
      <c r="H4" s="96" t="s">
        <v>239</v>
      </c>
      <c r="I4" s="96" t="s">
        <v>240</v>
      </c>
      <c r="J4" s="96" t="s">
        <v>241</v>
      </c>
      <c r="K4" s="97" t="s">
        <v>265</v>
      </c>
      <c r="M4" s="101" t="s">
        <v>232</v>
      </c>
      <c r="N4" s="96" t="s">
        <v>236</v>
      </c>
      <c r="O4" s="96" t="s">
        <v>235</v>
      </c>
      <c r="P4" s="96" t="s">
        <v>237</v>
      </c>
      <c r="Q4" s="97" t="s">
        <v>132</v>
      </c>
      <c r="R4" s="95" t="s">
        <v>134</v>
      </c>
      <c r="S4" s="240" t="s">
        <v>238</v>
      </c>
      <c r="T4" s="96" t="s">
        <v>239</v>
      </c>
      <c r="U4" s="96" t="s">
        <v>240</v>
      </c>
      <c r="V4" s="96" t="s">
        <v>241</v>
      </c>
      <c r="W4" s="97" t="s">
        <v>265</v>
      </c>
    </row>
    <row r="5" spans="1:23" ht="12.75">
      <c r="A5" s="186" t="s">
        <v>270</v>
      </c>
      <c r="B5" s="48">
        <v>100000</v>
      </c>
      <c r="C5" s="64">
        <v>256</v>
      </c>
      <c r="D5" s="252">
        <f>C5/B5</f>
        <v>0.00256</v>
      </c>
      <c r="E5" s="253">
        <v>99771.5</v>
      </c>
      <c r="F5" s="254">
        <f>E6/E5</f>
        <v>0.9995589922973995</v>
      </c>
      <c r="G5" s="144">
        <v>27566</v>
      </c>
      <c r="H5" s="64">
        <f>C39</f>
        <v>17043.101622804268</v>
      </c>
      <c r="I5" s="64">
        <f>D39</f>
        <v>17081.0729667347</v>
      </c>
      <c r="J5" s="64">
        <f>E39</f>
        <v>17108.942947843116</v>
      </c>
      <c r="K5" s="14">
        <f>F39</f>
        <v>16850.88607082614</v>
      </c>
      <c r="M5" s="186" t="s">
        <v>270</v>
      </c>
      <c r="N5" s="48">
        <v>100000</v>
      </c>
      <c r="O5" s="64">
        <v>191</v>
      </c>
      <c r="P5" s="260">
        <f>O5/N5</f>
        <v>0.00191</v>
      </c>
      <c r="Q5" s="253">
        <v>99832.5</v>
      </c>
      <c r="R5" s="254">
        <f>Q6/Q5</f>
        <v>0.9995242030400922</v>
      </c>
      <c r="S5" s="144">
        <v>26638</v>
      </c>
      <c r="T5" s="64">
        <f>C40</f>
        <v>16060.112692218696</v>
      </c>
      <c r="U5" s="64">
        <f>D40</f>
        <v>16095.893976405949</v>
      </c>
      <c r="V5" s="64">
        <f>E40</f>
        <v>16122.156510493774</v>
      </c>
      <c r="W5" s="14">
        <f>F40</f>
        <v>15878.983488492355</v>
      </c>
    </row>
    <row r="6" spans="1:23" ht="12.75">
      <c r="A6" s="186" t="s">
        <v>30</v>
      </c>
      <c r="B6" s="49">
        <f>B5-C5</f>
        <v>99744</v>
      </c>
      <c r="C6" s="3">
        <v>33</v>
      </c>
      <c r="D6" s="93">
        <f aca="true" t="shared" si="0" ref="D6:D24">C6/B6</f>
        <v>0.00033084696823869103</v>
      </c>
      <c r="E6" s="255">
        <v>99727.5</v>
      </c>
      <c r="F6" s="256">
        <f aca="true" t="shared" si="1" ref="F6:F24">E7/E6</f>
        <v>0.9996440299817001</v>
      </c>
      <c r="G6" s="144">
        <v>27527</v>
      </c>
      <c r="H6" s="3">
        <f>F5*G5</f>
        <v>27553.843181670116</v>
      </c>
      <c r="I6" s="3">
        <f>F5*H5</f>
        <v>17035.58548371241</v>
      </c>
      <c r="J6" s="3">
        <f>F5*I5</f>
        <v>17073.54008198769</v>
      </c>
      <c r="K6" s="4">
        <f>F5*J5</f>
        <v>17101.397772219763</v>
      </c>
      <c r="M6" s="186" t="s">
        <v>30</v>
      </c>
      <c r="N6" s="49">
        <f>N5-O5</f>
        <v>99809</v>
      </c>
      <c r="O6" s="3">
        <v>48</v>
      </c>
      <c r="P6" s="139">
        <f aca="true" t="shared" si="2" ref="P6:P24">O6/N6</f>
        <v>0.00048091855443897844</v>
      </c>
      <c r="Q6" s="255">
        <v>99785</v>
      </c>
      <c r="R6" s="256">
        <f aca="true" t="shared" si="3" ref="R6:R24">Q7/Q6</f>
        <v>0.9996091596933406</v>
      </c>
      <c r="S6" s="144">
        <v>26589</v>
      </c>
      <c r="T6" s="3">
        <f>$R5*S5</f>
        <v>26625.325720581975</v>
      </c>
      <c r="U6" s="3">
        <f>$R5*T5</f>
        <v>16052.47133942396</v>
      </c>
      <c r="V6" s="3">
        <f>$R5*U5</f>
        <v>16088.235598984977</v>
      </c>
      <c r="W6" s="4">
        <f>$R5*V5</f>
        <v>16114.485637438924</v>
      </c>
    </row>
    <row r="7" spans="1:23" ht="12.75">
      <c r="A7" s="186" t="s">
        <v>12</v>
      </c>
      <c r="B7" s="49">
        <f aca="true" t="shared" si="4" ref="B7:B24">B6-C6</f>
        <v>99711</v>
      </c>
      <c r="C7" s="3">
        <v>38</v>
      </c>
      <c r="D7" s="93">
        <f t="shared" si="0"/>
        <v>0.0003811013829968609</v>
      </c>
      <c r="E7" s="255">
        <v>99692</v>
      </c>
      <c r="F7" s="256">
        <f t="shared" si="1"/>
        <v>0.9992627292059544</v>
      </c>
      <c r="G7" s="144">
        <v>27497</v>
      </c>
      <c r="H7" s="3">
        <f aca="true" t="shared" si="5" ref="H7:H24">F6*G6</f>
        <v>27517.20121330626</v>
      </c>
      <c r="I7" s="3">
        <f aca="true" t="shared" si="6" ref="I7:I24">F6*H6</f>
        <v>27544.034839608503</v>
      </c>
      <c r="J7" s="3">
        <f aca="true" t="shared" si="7" ref="J7:J24">F6*I6</f>
        <v>17029.52132603602</v>
      </c>
      <c r="K7" s="4">
        <f aca="true" t="shared" si="8" ref="K7:K24">F6*J6</f>
        <v>17067.46241361226</v>
      </c>
      <c r="M7" s="186" t="s">
        <v>12</v>
      </c>
      <c r="N7" s="49">
        <f aca="true" t="shared" si="9" ref="N7:N24">N6-O6</f>
        <v>99761</v>
      </c>
      <c r="O7" s="3">
        <v>30</v>
      </c>
      <c r="P7" s="139">
        <f t="shared" si="2"/>
        <v>0.00030071871773538757</v>
      </c>
      <c r="Q7" s="255">
        <v>99746</v>
      </c>
      <c r="R7" s="256">
        <f t="shared" si="3"/>
        <v>0.9996090068774688</v>
      </c>
      <c r="S7" s="144">
        <v>26560</v>
      </c>
      <c r="T7" s="3">
        <f aca="true" t="shared" si="10" ref="T7:T24">$R6*S6</f>
        <v>26578.607947086235</v>
      </c>
      <c r="U7" s="3">
        <f aca="true" t="shared" si="11" ref="U7:U24">$R6*T6</f>
        <v>26614.919470112436</v>
      </c>
      <c r="V7" s="3">
        <f aca="true" t="shared" si="12" ref="V7:V24">$R6*U6</f>
        <v>16046.19738660302</v>
      </c>
      <c r="W7" s="4">
        <f aca="true" t="shared" si="13" ref="W7:W24">$R6*V6</f>
        <v>16081.947668049861</v>
      </c>
    </row>
    <row r="8" spans="1:23" ht="12.75">
      <c r="A8" s="186" t="s">
        <v>13</v>
      </c>
      <c r="B8" s="49">
        <f t="shared" si="4"/>
        <v>99673</v>
      </c>
      <c r="C8" s="3">
        <v>109</v>
      </c>
      <c r="D8" s="93">
        <f t="shared" si="0"/>
        <v>0.0010935759934987408</v>
      </c>
      <c r="E8" s="255">
        <v>99618.5</v>
      </c>
      <c r="F8" s="256">
        <f t="shared" si="1"/>
        <v>0.998388853476011</v>
      </c>
      <c r="G8" s="144">
        <v>27413</v>
      </c>
      <c r="H8" s="3">
        <f t="shared" si="5"/>
        <v>27476.72726497613</v>
      </c>
      <c r="I8" s="3">
        <f t="shared" si="6"/>
        <v>27496.913584517813</v>
      </c>
      <c r="J8" s="3">
        <f t="shared" si="7"/>
        <v>27523.727427171085</v>
      </c>
      <c r="K8" s="4">
        <f t="shared" si="8"/>
        <v>17016.96595732576</v>
      </c>
      <c r="M8" s="186" t="s">
        <v>13</v>
      </c>
      <c r="N8" s="49">
        <f t="shared" si="9"/>
        <v>99731</v>
      </c>
      <c r="O8" s="3">
        <v>48</v>
      </c>
      <c r="P8" s="139">
        <f t="shared" si="2"/>
        <v>0.00048129468269645346</v>
      </c>
      <c r="Q8" s="255">
        <v>99707</v>
      </c>
      <c r="R8" s="256">
        <f t="shared" si="3"/>
        <v>0.9994233102991766</v>
      </c>
      <c r="S8" s="144">
        <v>26513</v>
      </c>
      <c r="T8" s="3">
        <f t="shared" si="10"/>
        <v>26549.615222665572</v>
      </c>
      <c r="U8" s="3">
        <f t="shared" si="11"/>
        <v>26568.21589417247</v>
      </c>
      <c r="V8" s="3">
        <f t="shared" si="12"/>
        <v>26604.5132196429</v>
      </c>
      <c r="W8" s="4">
        <f t="shared" si="13"/>
        <v>16039.92343378208</v>
      </c>
    </row>
    <row r="9" spans="1:23" ht="12.75">
      <c r="A9" s="186" t="s">
        <v>14</v>
      </c>
      <c r="B9" s="49">
        <f t="shared" si="4"/>
        <v>99564</v>
      </c>
      <c r="C9" s="3">
        <v>212</v>
      </c>
      <c r="D9" s="93">
        <f t="shared" si="0"/>
        <v>0.0021292836768309832</v>
      </c>
      <c r="E9" s="255">
        <v>99458</v>
      </c>
      <c r="F9" s="256">
        <f t="shared" si="1"/>
        <v>0.9978081200104567</v>
      </c>
      <c r="G9" s="144">
        <v>27213</v>
      </c>
      <c r="H9" s="3">
        <f t="shared" si="5"/>
        <v>27368.83364033789</v>
      </c>
      <c r="I9" s="3">
        <f t="shared" si="6"/>
        <v>27432.458231352568</v>
      </c>
      <c r="J9" s="3">
        <f t="shared" si="7"/>
        <v>27452.612027775693</v>
      </c>
      <c r="K9" s="4">
        <f t="shared" si="8"/>
        <v>27479.38266939958</v>
      </c>
      <c r="M9" s="186" t="s">
        <v>14</v>
      </c>
      <c r="N9" s="49">
        <f t="shared" si="9"/>
        <v>99683</v>
      </c>
      <c r="O9" s="3">
        <v>67</v>
      </c>
      <c r="P9" s="139">
        <f t="shared" si="2"/>
        <v>0.0006721306541737308</v>
      </c>
      <c r="Q9" s="255">
        <v>99649.5</v>
      </c>
      <c r="R9" s="256">
        <f t="shared" si="3"/>
        <v>0.9992624147637469</v>
      </c>
      <c r="S9" s="144">
        <v>26459</v>
      </c>
      <c r="T9" s="3">
        <f t="shared" si="10"/>
        <v>26497.71022596207</v>
      </c>
      <c r="U9" s="3">
        <f t="shared" si="11"/>
        <v>26534.30433300584</v>
      </c>
      <c r="V9" s="3">
        <f t="shared" si="12"/>
        <v>26552.89427769705</v>
      </c>
      <c r="W9" s="4">
        <f t="shared" si="13"/>
        <v>26589.170670873715</v>
      </c>
    </row>
    <row r="10" spans="1:23" ht="12.75">
      <c r="A10" s="186" t="s">
        <v>15</v>
      </c>
      <c r="B10" s="49">
        <f t="shared" si="4"/>
        <v>99352</v>
      </c>
      <c r="C10" s="3">
        <v>224</v>
      </c>
      <c r="D10" s="93">
        <f t="shared" si="0"/>
        <v>0.002254609871970368</v>
      </c>
      <c r="E10" s="255">
        <v>99240</v>
      </c>
      <c r="F10" s="256">
        <f t="shared" si="1"/>
        <v>0.9971684804514309</v>
      </c>
      <c r="G10" s="144">
        <v>26986</v>
      </c>
      <c r="H10" s="3">
        <f t="shared" si="5"/>
        <v>27153.352369844557</v>
      </c>
      <c r="I10" s="3">
        <f t="shared" si="6"/>
        <v>27308.844441544494</v>
      </c>
      <c r="J10" s="3">
        <f t="shared" si="7"/>
        <v>27372.329575091284</v>
      </c>
      <c r="K10" s="4">
        <f t="shared" si="8"/>
        <v>27392.439196811316</v>
      </c>
      <c r="M10" s="186" t="s">
        <v>15</v>
      </c>
      <c r="N10" s="49">
        <f t="shared" si="9"/>
        <v>99616</v>
      </c>
      <c r="O10" s="3">
        <v>80</v>
      </c>
      <c r="P10" s="139">
        <f t="shared" si="2"/>
        <v>0.0008030838419530999</v>
      </c>
      <c r="Q10" s="255">
        <v>99576</v>
      </c>
      <c r="R10" s="256">
        <f t="shared" si="3"/>
        <v>0.9990057845263919</v>
      </c>
      <c r="S10" s="144">
        <v>26370</v>
      </c>
      <c r="T10" s="3">
        <f t="shared" si="10"/>
        <v>26439.48423223398</v>
      </c>
      <c r="U10" s="3">
        <f t="shared" si="11"/>
        <v>26478.16590610489</v>
      </c>
      <c r="V10" s="3">
        <f t="shared" si="12"/>
        <v>26514.733021875567</v>
      </c>
      <c r="W10" s="4">
        <f t="shared" si="13"/>
        <v>26533.30925489803</v>
      </c>
    </row>
    <row r="11" spans="1:23" ht="12.75">
      <c r="A11" s="186" t="s">
        <v>16</v>
      </c>
      <c r="B11" s="49">
        <f t="shared" si="4"/>
        <v>99128</v>
      </c>
      <c r="C11" s="3">
        <v>338</v>
      </c>
      <c r="D11" s="93">
        <f t="shared" si="0"/>
        <v>0.0034097328706319103</v>
      </c>
      <c r="E11" s="255">
        <v>98959</v>
      </c>
      <c r="F11" s="256">
        <f t="shared" si="1"/>
        <v>0.9961953940520821</v>
      </c>
      <c r="G11" s="144">
        <v>26683</v>
      </c>
      <c r="H11" s="3">
        <f t="shared" si="5"/>
        <v>26909.588613462314</v>
      </c>
      <c r="I11" s="3">
        <f t="shared" si="6"/>
        <v>27076.467121800157</v>
      </c>
      <c r="J11" s="3">
        <f t="shared" si="7"/>
        <v>27231.518914659428</v>
      </c>
      <c r="K11" s="4">
        <f t="shared" si="8"/>
        <v>27294.824288809537</v>
      </c>
      <c r="M11" s="186" t="s">
        <v>16</v>
      </c>
      <c r="N11" s="49">
        <f t="shared" si="9"/>
        <v>99536</v>
      </c>
      <c r="O11" s="3">
        <v>118</v>
      </c>
      <c r="P11" s="139">
        <f t="shared" si="2"/>
        <v>0.0011855007233563736</v>
      </c>
      <c r="Q11" s="255">
        <v>99477</v>
      </c>
      <c r="R11" s="256">
        <f t="shared" si="3"/>
        <v>0.9986127446545433</v>
      </c>
      <c r="S11" s="144">
        <v>26271</v>
      </c>
      <c r="T11" s="3">
        <f t="shared" si="10"/>
        <v>26343.782537960953</v>
      </c>
      <c r="U11" s="3">
        <f t="shared" si="11"/>
        <v>26413.197687896074</v>
      </c>
      <c r="V11" s="3">
        <f t="shared" si="12"/>
        <v>26451.840903848275</v>
      </c>
      <c r="W11" s="4">
        <f t="shared" si="13"/>
        <v>26488.37166402663</v>
      </c>
    </row>
    <row r="12" spans="1:23" ht="12.75">
      <c r="A12" s="186" t="s">
        <v>17</v>
      </c>
      <c r="B12" s="49">
        <f t="shared" si="4"/>
        <v>98790</v>
      </c>
      <c r="C12" s="3">
        <v>415</v>
      </c>
      <c r="D12" s="93">
        <f t="shared" si="0"/>
        <v>0.004200830043526673</v>
      </c>
      <c r="E12" s="255">
        <v>98582.5</v>
      </c>
      <c r="F12" s="256">
        <f t="shared" si="1"/>
        <v>0.9940608120102452</v>
      </c>
      <c r="G12" s="144">
        <v>26272</v>
      </c>
      <c r="H12" s="3">
        <f t="shared" si="5"/>
        <v>26581.48169949171</v>
      </c>
      <c r="I12" s="3">
        <f t="shared" si="6"/>
        <v>26807.20823256751</v>
      </c>
      <c r="J12" s="3">
        <f t="shared" si="7"/>
        <v>26973.451833939955</v>
      </c>
      <c r="K12" s="4">
        <f t="shared" si="8"/>
        <v>27127.913715825875</v>
      </c>
      <c r="M12" s="186" t="s">
        <v>17</v>
      </c>
      <c r="N12" s="49">
        <f t="shared" si="9"/>
        <v>99418</v>
      </c>
      <c r="O12" s="3">
        <v>158</v>
      </c>
      <c r="P12" s="139">
        <f t="shared" si="2"/>
        <v>0.00158924943169245</v>
      </c>
      <c r="Q12" s="255">
        <v>99339</v>
      </c>
      <c r="R12" s="256">
        <f t="shared" si="3"/>
        <v>0.9976343631403578</v>
      </c>
      <c r="S12" s="144">
        <v>26114</v>
      </c>
      <c r="T12" s="3">
        <f t="shared" si="10"/>
        <v>26234.555414819508</v>
      </c>
      <c r="U12" s="3">
        <f t="shared" si="11"/>
        <v>26307.23698481562</v>
      </c>
      <c r="V12" s="3">
        <f t="shared" si="12"/>
        <v>26376.555838212935</v>
      </c>
      <c r="W12" s="4">
        <f t="shared" si="13"/>
        <v>26415.145446157243</v>
      </c>
    </row>
    <row r="13" spans="1:23" ht="12.75">
      <c r="A13" s="186" t="s">
        <v>18</v>
      </c>
      <c r="B13" s="49">
        <f t="shared" si="4"/>
        <v>98375</v>
      </c>
      <c r="C13" s="3">
        <v>756</v>
      </c>
      <c r="D13" s="93">
        <f t="shared" si="0"/>
        <v>0.007684879288437103</v>
      </c>
      <c r="E13" s="255">
        <v>97997</v>
      </c>
      <c r="F13" s="256">
        <f t="shared" si="1"/>
        <v>0.9891833423472147</v>
      </c>
      <c r="G13" s="144">
        <v>25581</v>
      </c>
      <c r="H13" s="3">
        <f t="shared" si="5"/>
        <v>26115.965653133164</v>
      </c>
      <c r="I13" s="3">
        <f t="shared" si="6"/>
        <v>26423.609282632202</v>
      </c>
      <c r="J13" s="3">
        <f t="shared" si="7"/>
        <v>26647.995183393792</v>
      </c>
      <c r="K13" s="4">
        <f t="shared" si="8"/>
        <v>26813.251432765588</v>
      </c>
      <c r="M13" s="186" t="s">
        <v>18</v>
      </c>
      <c r="N13" s="49">
        <f t="shared" si="9"/>
        <v>99260</v>
      </c>
      <c r="O13" s="3">
        <v>312</v>
      </c>
      <c r="P13" s="139">
        <f t="shared" si="2"/>
        <v>0.0031432601249244407</v>
      </c>
      <c r="Q13" s="255">
        <v>99104</v>
      </c>
      <c r="R13" s="256">
        <f t="shared" si="3"/>
        <v>0.9957670729738457</v>
      </c>
      <c r="S13" s="144">
        <v>25853</v>
      </c>
      <c r="T13" s="3">
        <f t="shared" si="10"/>
        <v>26052.223759047305</v>
      </c>
      <c r="U13" s="3">
        <f t="shared" si="11"/>
        <v>26172.493983533885</v>
      </c>
      <c r="V13" s="3">
        <f t="shared" si="12"/>
        <v>26245.003615329</v>
      </c>
      <c r="W13" s="4">
        <f t="shared" si="13"/>
        <v>26314.158485491647</v>
      </c>
    </row>
    <row r="14" spans="1:23" ht="12.75">
      <c r="A14" s="186" t="s">
        <v>19</v>
      </c>
      <c r="B14" s="49">
        <f t="shared" si="4"/>
        <v>97619</v>
      </c>
      <c r="C14" s="3">
        <v>1364</v>
      </c>
      <c r="D14" s="93">
        <f t="shared" si="0"/>
        <v>0.013972689742775483</v>
      </c>
      <c r="E14" s="255">
        <v>96937</v>
      </c>
      <c r="F14" s="256">
        <f t="shared" si="1"/>
        <v>0.982127567389129</v>
      </c>
      <c r="G14" s="144">
        <v>24428</v>
      </c>
      <c r="H14" s="3">
        <f t="shared" si="5"/>
        <v>25304.2990805841</v>
      </c>
      <c r="I14" s="3">
        <f t="shared" si="6"/>
        <v>25833.478193391322</v>
      </c>
      <c r="J14" s="3">
        <f t="shared" si="7"/>
        <v>26137.79414707101</v>
      </c>
      <c r="K14" s="4">
        <f t="shared" si="8"/>
        <v>26359.75294236195</v>
      </c>
      <c r="M14" s="186" t="s">
        <v>19</v>
      </c>
      <c r="N14" s="49">
        <f t="shared" si="9"/>
        <v>98948</v>
      </c>
      <c r="O14" s="3">
        <v>527</v>
      </c>
      <c r="P14" s="139">
        <f t="shared" si="2"/>
        <v>0.005326029833852124</v>
      </c>
      <c r="Q14" s="255">
        <v>98684.5</v>
      </c>
      <c r="R14" s="256">
        <f t="shared" si="3"/>
        <v>0.9914930916202646</v>
      </c>
      <c r="S14" s="144">
        <v>25366</v>
      </c>
      <c r="T14" s="3">
        <f t="shared" si="10"/>
        <v>25743.566137592832</v>
      </c>
      <c r="U14" s="3">
        <f t="shared" si="11"/>
        <v>25941.946597006216</v>
      </c>
      <c r="V14" s="3">
        <f t="shared" si="12"/>
        <v>26061.707726409124</v>
      </c>
      <c r="W14" s="4">
        <f t="shared" si="13"/>
        <v>26133.910430224154</v>
      </c>
    </row>
    <row r="15" spans="1:23" ht="12.75">
      <c r="A15" s="186" t="s">
        <v>20</v>
      </c>
      <c r="B15" s="49">
        <f t="shared" si="4"/>
        <v>96255</v>
      </c>
      <c r="C15" s="3">
        <v>2101</v>
      </c>
      <c r="D15" s="93">
        <f t="shared" si="0"/>
        <v>0.02182743753571243</v>
      </c>
      <c r="E15" s="255">
        <v>95204.5</v>
      </c>
      <c r="F15" s="256">
        <f t="shared" si="1"/>
        <v>0.9744759964077329</v>
      </c>
      <c r="G15" s="144">
        <v>22464</v>
      </c>
      <c r="H15" s="3">
        <f t="shared" si="5"/>
        <v>23991.41221618164</v>
      </c>
      <c r="I15" s="3">
        <f t="shared" si="6"/>
        <v>24852.049700501037</v>
      </c>
      <c r="J15" s="3">
        <f t="shared" si="7"/>
        <v>25371.77109527553</v>
      </c>
      <c r="K15" s="4">
        <f t="shared" si="8"/>
        <v>25670.648182580666</v>
      </c>
      <c r="M15" s="186" t="s">
        <v>20</v>
      </c>
      <c r="N15" s="49">
        <f t="shared" si="9"/>
        <v>98421</v>
      </c>
      <c r="O15" s="3">
        <v>1152</v>
      </c>
      <c r="P15" s="139">
        <f t="shared" si="2"/>
        <v>0.011704819093486146</v>
      </c>
      <c r="Q15" s="255">
        <v>97845</v>
      </c>
      <c r="R15" s="256">
        <f t="shared" si="3"/>
        <v>0.9863406408094435</v>
      </c>
      <c r="S15" s="144">
        <v>24594</v>
      </c>
      <c r="T15" s="3">
        <f t="shared" si="10"/>
        <v>25150.21376203963</v>
      </c>
      <c r="U15" s="3">
        <f t="shared" si="11"/>
        <v>25524.56797909267</v>
      </c>
      <c r="V15" s="3">
        <f t="shared" si="12"/>
        <v>25721.260834113495</v>
      </c>
      <c r="W15" s="4">
        <f t="shared" si="13"/>
        <v>25840.003166561117</v>
      </c>
    </row>
    <row r="16" spans="1:23" ht="12.75">
      <c r="A16" s="186" t="s">
        <v>21</v>
      </c>
      <c r="B16" s="49">
        <f t="shared" si="4"/>
        <v>94154</v>
      </c>
      <c r="C16" s="3">
        <v>2759</v>
      </c>
      <c r="D16" s="93">
        <f t="shared" si="0"/>
        <v>0.029303056694351806</v>
      </c>
      <c r="E16" s="255">
        <v>92774.5</v>
      </c>
      <c r="F16" s="256">
        <f t="shared" si="1"/>
        <v>0.9699917541996993</v>
      </c>
      <c r="G16" s="144">
        <v>19769</v>
      </c>
      <c r="H16" s="3">
        <f t="shared" si="5"/>
        <v>21890.62878330331</v>
      </c>
      <c r="I16" s="3">
        <f t="shared" si="6"/>
        <v>23379.05532459226</v>
      </c>
      <c r="J16" s="3">
        <f t="shared" si="7"/>
        <v>24217.725894670246</v>
      </c>
      <c r="K16" s="4">
        <f t="shared" si="8"/>
        <v>24724.181918697537</v>
      </c>
      <c r="M16" s="186" t="s">
        <v>21</v>
      </c>
      <c r="N16" s="49">
        <f t="shared" si="9"/>
        <v>97269</v>
      </c>
      <c r="O16" s="3">
        <v>1521</v>
      </c>
      <c r="P16" s="139">
        <f t="shared" si="2"/>
        <v>0.015637047774727818</v>
      </c>
      <c r="Q16" s="255">
        <v>96508.5</v>
      </c>
      <c r="R16" s="256">
        <f t="shared" si="3"/>
        <v>0.9855349528797982</v>
      </c>
      <c r="S16" s="144">
        <v>22805</v>
      </c>
      <c r="T16" s="3">
        <f t="shared" si="10"/>
        <v>24258.061720067453</v>
      </c>
      <c r="U16" s="3">
        <f t="shared" si="11"/>
        <v>24806.677958544657</v>
      </c>
      <c r="V16" s="3">
        <f t="shared" si="12"/>
        <v>25175.918736882468</v>
      </c>
      <c r="W16" s="4">
        <f t="shared" si="13"/>
        <v>25369.924893546344</v>
      </c>
    </row>
    <row r="17" spans="1:23" ht="12.75">
      <c r="A17" s="186" t="s">
        <v>22</v>
      </c>
      <c r="B17" s="49">
        <f t="shared" si="4"/>
        <v>91395</v>
      </c>
      <c r="C17" s="3">
        <v>2809</v>
      </c>
      <c r="D17" s="93">
        <f t="shared" si="0"/>
        <v>0.03073472290606707</v>
      </c>
      <c r="E17" s="255">
        <v>89990.5</v>
      </c>
      <c r="F17" s="256">
        <f t="shared" si="1"/>
        <v>0.9676299164911851</v>
      </c>
      <c r="G17" s="144">
        <v>17022</v>
      </c>
      <c r="H17" s="3">
        <f t="shared" si="5"/>
        <v>19175.766988773856</v>
      </c>
      <c r="I17" s="3">
        <f t="shared" si="6"/>
        <v>21233.729414050806</v>
      </c>
      <c r="J17" s="3">
        <f t="shared" si="7"/>
        <v>22677.490885833067</v>
      </c>
      <c r="K17" s="4">
        <f t="shared" si="8"/>
        <v>23490.994423298675</v>
      </c>
      <c r="M17" s="186" t="s">
        <v>22</v>
      </c>
      <c r="N17" s="49">
        <f t="shared" si="9"/>
        <v>95748</v>
      </c>
      <c r="O17" s="3">
        <v>1271</v>
      </c>
      <c r="P17" s="139">
        <f t="shared" si="2"/>
        <v>0.013274428708693654</v>
      </c>
      <c r="Q17" s="255">
        <v>95112.5</v>
      </c>
      <c r="R17" s="256">
        <f t="shared" si="3"/>
        <v>0.9841450913392036</v>
      </c>
      <c r="S17" s="144">
        <v>21564</v>
      </c>
      <c r="T17" s="3">
        <f t="shared" si="10"/>
        <v>22475.1246004238</v>
      </c>
      <c r="U17" s="3">
        <f t="shared" si="11"/>
        <v>23907.167714241914</v>
      </c>
      <c r="V17" s="3">
        <f t="shared" si="12"/>
        <v>24447.848192978636</v>
      </c>
      <c r="W17" s="4">
        <f t="shared" si="13"/>
        <v>24811.747886059093</v>
      </c>
    </row>
    <row r="18" spans="1:23" ht="12.75">
      <c r="A18" s="186" t="s">
        <v>23</v>
      </c>
      <c r="B18" s="49">
        <f t="shared" si="4"/>
        <v>88586</v>
      </c>
      <c r="C18" s="3">
        <v>3017</v>
      </c>
      <c r="D18" s="93">
        <f t="shared" si="0"/>
        <v>0.03405730025060393</v>
      </c>
      <c r="E18" s="255">
        <v>87077.5</v>
      </c>
      <c r="F18" s="256">
        <f t="shared" si="1"/>
        <v>0.9638081019781229</v>
      </c>
      <c r="G18" s="144">
        <v>14033</v>
      </c>
      <c r="H18" s="3">
        <f t="shared" si="5"/>
        <v>16470.996438512953</v>
      </c>
      <c r="I18" s="3">
        <f t="shared" si="6"/>
        <v>18555.04581000167</v>
      </c>
      <c r="J18" s="3">
        <f t="shared" si="7"/>
        <v>20546.3918197144</v>
      </c>
      <c r="K18" s="4">
        <f t="shared" si="8"/>
        <v>21943.418612088262</v>
      </c>
      <c r="M18" s="186" t="s">
        <v>23</v>
      </c>
      <c r="N18" s="49">
        <f t="shared" si="9"/>
        <v>94477</v>
      </c>
      <c r="O18" s="3">
        <v>1745</v>
      </c>
      <c r="P18" s="139">
        <f t="shared" si="2"/>
        <v>0.01847010383479577</v>
      </c>
      <c r="Q18" s="255">
        <v>93604.5</v>
      </c>
      <c r="R18" s="256">
        <f t="shared" si="3"/>
        <v>0.9767532543841375</v>
      </c>
      <c r="S18" s="144">
        <v>19947</v>
      </c>
      <c r="T18" s="3">
        <f t="shared" si="10"/>
        <v>21222.104749638587</v>
      </c>
      <c r="U18" s="3">
        <f t="shared" si="11"/>
        <v>22118.783552744062</v>
      </c>
      <c r="V18" s="3">
        <f t="shared" si="12"/>
        <v>23528.12175379427</v>
      </c>
      <c r="W18" s="4">
        <f t="shared" si="13"/>
        <v>24060.229792925944</v>
      </c>
    </row>
    <row r="19" spans="1:23" ht="12.75">
      <c r="A19" s="186" t="s">
        <v>24</v>
      </c>
      <c r="B19" s="49">
        <f t="shared" si="4"/>
        <v>85569</v>
      </c>
      <c r="C19" s="3">
        <v>3286</v>
      </c>
      <c r="D19" s="93">
        <f t="shared" si="0"/>
        <v>0.03840175764587643</v>
      </c>
      <c r="E19" s="255">
        <v>83926</v>
      </c>
      <c r="F19" s="256">
        <f t="shared" si="1"/>
        <v>0.9566344160331721</v>
      </c>
      <c r="G19" s="144">
        <v>10793</v>
      </c>
      <c r="H19" s="3">
        <f t="shared" si="5"/>
        <v>13525.119095058999</v>
      </c>
      <c r="I19" s="3">
        <f t="shared" si="6"/>
        <v>15874.879815091592</v>
      </c>
      <c r="J19" s="3">
        <f t="shared" si="7"/>
        <v>17883.50348425483</v>
      </c>
      <c r="K19" s="4">
        <f t="shared" si="8"/>
        <v>19802.778902257767</v>
      </c>
      <c r="M19" s="186" t="s">
        <v>24</v>
      </c>
      <c r="N19" s="49">
        <f t="shared" si="9"/>
        <v>92732</v>
      </c>
      <c r="O19" s="3">
        <v>2607</v>
      </c>
      <c r="P19" s="139">
        <f t="shared" si="2"/>
        <v>0.02811327265668809</v>
      </c>
      <c r="Q19" s="255">
        <v>91428.5</v>
      </c>
      <c r="R19" s="256">
        <f t="shared" si="3"/>
        <v>0.9620140328234631</v>
      </c>
      <c r="S19" s="144">
        <v>17606</v>
      </c>
      <c r="T19" s="3">
        <f t="shared" si="10"/>
        <v>19483.29716520039</v>
      </c>
      <c r="U19" s="3">
        <f t="shared" si="11"/>
        <v>20728.75987909055</v>
      </c>
      <c r="V19" s="3">
        <f t="shared" si="12"/>
        <v>21604.593818161098</v>
      </c>
      <c r="W19" s="4">
        <f t="shared" si="13"/>
        <v>22981.16949256477</v>
      </c>
    </row>
    <row r="20" spans="1:23" ht="12.75">
      <c r="A20" s="186" t="s">
        <v>25</v>
      </c>
      <c r="B20" s="49">
        <f t="shared" si="4"/>
        <v>82283</v>
      </c>
      <c r="C20" s="3">
        <v>3993</v>
      </c>
      <c r="D20" s="93">
        <f t="shared" si="0"/>
        <v>0.048527642404870994</v>
      </c>
      <c r="E20" s="255">
        <v>80286.5</v>
      </c>
      <c r="F20" s="256">
        <f t="shared" si="1"/>
        <v>0.9518972679092998</v>
      </c>
      <c r="G20" s="144">
        <v>6919</v>
      </c>
      <c r="H20" s="3">
        <f t="shared" si="5"/>
        <v>10324.955252246027</v>
      </c>
      <c r="I20" s="3">
        <f t="shared" si="6"/>
        <v>12938.59440728087</v>
      </c>
      <c r="J20" s="3">
        <f t="shared" si="7"/>
        <v>15186.456381506936</v>
      </c>
      <c r="K20" s="4">
        <f t="shared" si="8"/>
        <v>17107.974912287318</v>
      </c>
      <c r="M20" s="186" t="s">
        <v>25</v>
      </c>
      <c r="N20" s="49">
        <f t="shared" si="9"/>
        <v>90125</v>
      </c>
      <c r="O20" s="3">
        <v>4339</v>
      </c>
      <c r="P20" s="139">
        <f t="shared" si="2"/>
        <v>0.048144244105409156</v>
      </c>
      <c r="Q20" s="255">
        <v>87955.5</v>
      </c>
      <c r="R20" s="256">
        <f t="shared" si="3"/>
        <v>0.9428745217752159</v>
      </c>
      <c r="S20" s="144">
        <v>13620</v>
      </c>
      <c r="T20" s="3">
        <f t="shared" si="10"/>
        <v>16937.219061889893</v>
      </c>
      <c r="U20" s="3">
        <f t="shared" si="11"/>
        <v>18743.205278592373</v>
      </c>
      <c r="V20" s="3">
        <f t="shared" si="12"/>
        <v>19941.3578867131</v>
      </c>
      <c r="W20" s="4">
        <f t="shared" si="13"/>
        <v>20783.92242652202</v>
      </c>
    </row>
    <row r="21" spans="1:23" ht="12.75">
      <c r="A21" s="186" t="s">
        <v>26</v>
      </c>
      <c r="B21" s="49">
        <f t="shared" si="4"/>
        <v>78290</v>
      </c>
      <c r="C21" s="3">
        <v>3731</v>
      </c>
      <c r="D21" s="93">
        <f t="shared" si="0"/>
        <v>0.04765615021075489</v>
      </c>
      <c r="E21" s="255">
        <v>76424.5</v>
      </c>
      <c r="F21" s="256">
        <f t="shared" si="1"/>
        <v>0.9626297849511609</v>
      </c>
      <c r="G21" s="144">
        <v>3162</v>
      </c>
      <c r="H21" s="3">
        <f t="shared" si="5"/>
        <v>6586.177196664446</v>
      </c>
      <c r="I21" s="3">
        <f t="shared" si="6"/>
        <v>9828.296695898769</v>
      </c>
      <c r="J21" s="3">
        <f t="shared" si="7"/>
        <v>12316.212666877207</v>
      </c>
      <c r="K21" s="4">
        <f t="shared" si="8"/>
        <v>14455.946338780204</v>
      </c>
      <c r="M21" s="186" t="s">
        <v>26</v>
      </c>
      <c r="N21" s="49">
        <f t="shared" si="9"/>
        <v>85786</v>
      </c>
      <c r="O21" s="3">
        <v>5710</v>
      </c>
      <c r="P21" s="139">
        <f t="shared" si="2"/>
        <v>0.0665609773156459</v>
      </c>
      <c r="Q21" s="255">
        <v>82931</v>
      </c>
      <c r="R21" s="256">
        <f t="shared" si="3"/>
        <v>0.9426270031713111</v>
      </c>
      <c r="S21" s="144">
        <v>8118</v>
      </c>
      <c r="T21" s="3">
        <f t="shared" si="10"/>
        <v>12841.95098657844</v>
      </c>
      <c r="U21" s="3">
        <f t="shared" si="11"/>
        <v>15969.672323181505</v>
      </c>
      <c r="V21" s="3">
        <f t="shared" si="12"/>
        <v>17672.490713587486</v>
      </c>
      <c r="W21" s="4">
        <f t="shared" si="13"/>
        <v>18802.198280983044</v>
      </c>
    </row>
    <row r="22" spans="1:23" ht="12.75">
      <c r="A22" s="186" t="s">
        <v>27</v>
      </c>
      <c r="B22" s="49">
        <f t="shared" si="4"/>
        <v>74559</v>
      </c>
      <c r="C22" s="3">
        <v>1981</v>
      </c>
      <c r="D22" s="93">
        <f t="shared" si="0"/>
        <v>0.026569562360010193</v>
      </c>
      <c r="E22" s="255">
        <v>73568.5</v>
      </c>
      <c r="F22" s="256">
        <f t="shared" si="1"/>
        <v>0.9826488238852226</v>
      </c>
      <c r="G22" s="144">
        <v>554</v>
      </c>
      <c r="H22" s="3">
        <f t="shared" si="5"/>
        <v>3043.835380015571</v>
      </c>
      <c r="I22" s="3">
        <f t="shared" si="6"/>
        <v>6340.050338475335</v>
      </c>
      <c r="J22" s="3">
        <f t="shared" si="7"/>
        <v>9461.011134809238</v>
      </c>
      <c r="K22" s="4">
        <f t="shared" si="8"/>
        <v>11855.95315092877</v>
      </c>
      <c r="M22" s="186" t="s">
        <v>27</v>
      </c>
      <c r="N22" s="49">
        <f t="shared" si="9"/>
        <v>80076</v>
      </c>
      <c r="O22" s="3">
        <v>3806</v>
      </c>
      <c r="P22" s="139">
        <f t="shared" si="2"/>
        <v>0.047529846645686595</v>
      </c>
      <c r="Q22" s="255">
        <v>78173</v>
      </c>
      <c r="R22" s="256">
        <f t="shared" si="3"/>
        <v>0.9637790541491308</v>
      </c>
      <c r="S22" s="144">
        <v>3398</v>
      </c>
      <c r="T22" s="3">
        <f t="shared" si="10"/>
        <v>7652.2460117447035</v>
      </c>
      <c r="U22" s="3">
        <f t="shared" si="11"/>
        <v>12105.169773351297</v>
      </c>
      <c r="V22" s="3">
        <f t="shared" si="12"/>
        <v>15053.444363628412</v>
      </c>
      <c r="W22" s="4">
        <f t="shared" si="13"/>
        <v>16658.566959921798</v>
      </c>
    </row>
    <row r="23" spans="1:23" ht="12.75">
      <c r="A23" s="186" t="s">
        <v>28</v>
      </c>
      <c r="B23" s="49">
        <f t="shared" si="4"/>
        <v>72578</v>
      </c>
      <c r="C23" s="3">
        <v>572</v>
      </c>
      <c r="D23" s="93">
        <f t="shared" si="0"/>
        <v>0.007881176113973931</v>
      </c>
      <c r="E23" s="255">
        <v>72292</v>
      </c>
      <c r="F23" s="256">
        <f t="shared" si="1"/>
        <v>0.4980219111381619</v>
      </c>
      <c r="G23" s="144">
        <v>0</v>
      </c>
      <c r="H23" s="3">
        <f t="shared" si="5"/>
        <v>544.3874484324133</v>
      </c>
      <c r="I23" s="3">
        <f t="shared" si="6"/>
        <v>2991.0212562725305</v>
      </c>
      <c r="J23" s="3">
        <f t="shared" si="7"/>
        <v>6230.043008475895</v>
      </c>
      <c r="K23" s="4">
        <f t="shared" si="8"/>
        <v>9296.851464385292</v>
      </c>
      <c r="M23" s="186" t="s">
        <v>28</v>
      </c>
      <c r="N23" s="49">
        <f t="shared" si="9"/>
        <v>76270</v>
      </c>
      <c r="O23" s="3">
        <v>1857</v>
      </c>
      <c r="P23" s="139">
        <f t="shared" si="2"/>
        <v>0.024347712075521173</v>
      </c>
      <c r="Q23" s="255">
        <v>75341.5</v>
      </c>
      <c r="R23" s="256">
        <f t="shared" si="3"/>
        <v>0.4938380573787355</v>
      </c>
      <c r="S23" s="144">
        <v>1657</v>
      </c>
      <c r="T23" s="3">
        <f t="shared" si="10"/>
        <v>3274.921225998746</v>
      </c>
      <c r="U23" s="3">
        <f t="shared" si="11"/>
        <v>7375.074423315768</v>
      </c>
      <c r="V23" s="3">
        <f t="shared" si="12"/>
        <v>11666.709074475162</v>
      </c>
      <c r="W23" s="4">
        <f t="shared" si="13"/>
        <v>14508.194370464355</v>
      </c>
    </row>
    <row r="24" spans="1:23" ht="13.5" thickBot="1">
      <c r="A24" s="187" t="s">
        <v>131</v>
      </c>
      <c r="B24" s="50">
        <f t="shared" si="4"/>
        <v>72006</v>
      </c>
      <c r="C24" s="11">
        <v>16</v>
      </c>
      <c r="D24" s="94">
        <f t="shared" si="0"/>
        <v>0.000222203705246785</v>
      </c>
      <c r="E24" s="257">
        <v>36003</v>
      </c>
      <c r="F24" s="258">
        <f t="shared" si="1"/>
        <v>0</v>
      </c>
      <c r="G24" s="145">
        <v>0</v>
      </c>
      <c r="H24" s="3">
        <f t="shared" si="5"/>
        <v>0</v>
      </c>
      <c r="I24" s="3">
        <f t="shared" si="6"/>
        <v>271.116877467938</v>
      </c>
      <c r="J24" s="3">
        <f t="shared" si="7"/>
        <v>1489.5941223037116</v>
      </c>
      <c r="K24" s="4">
        <f t="shared" si="8"/>
        <v>3102.6979255541087</v>
      </c>
      <c r="M24" s="187" t="s">
        <v>131</v>
      </c>
      <c r="N24" s="50">
        <f t="shared" si="9"/>
        <v>74413</v>
      </c>
      <c r="O24" s="11">
        <v>976</v>
      </c>
      <c r="P24" s="140">
        <f t="shared" si="2"/>
        <v>0.013115987797831024</v>
      </c>
      <c r="Q24" s="257">
        <v>37206.5</v>
      </c>
      <c r="R24" s="258">
        <f t="shared" si="3"/>
        <v>0</v>
      </c>
      <c r="S24" s="145">
        <v>260</v>
      </c>
      <c r="T24" s="3">
        <f t="shared" si="10"/>
        <v>818.2896610765647</v>
      </c>
      <c r="U24" s="3">
        <f t="shared" si="11"/>
        <v>1617.2807363156076</v>
      </c>
      <c r="V24" s="3">
        <f t="shared" si="12"/>
        <v>3642.092426233857</v>
      </c>
      <c r="W24" s="4">
        <f t="shared" si="13"/>
        <v>5761.464945341679</v>
      </c>
    </row>
    <row r="25" spans="1:23" ht="13.5" thickBot="1">
      <c r="A25" s="162" t="s">
        <v>263</v>
      </c>
      <c r="B25" s="247"/>
      <c r="C25" s="248"/>
      <c r="D25" s="249"/>
      <c r="E25" s="250"/>
      <c r="F25" s="251"/>
      <c r="G25" s="168">
        <f>SUM(G5:G24)</f>
        <v>361882</v>
      </c>
      <c r="H25" s="169">
        <f>SUM(H5:H24)</f>
        <v>374577.6731387996</v>
      </c>
      <c r="I25" s="169">
        <f>SUM(I5:I24)</f>
        <v>386303.5120174945</v>
      </c>
      <c r="J25" s="169">
        <f>SUM(J5:J24)</f>
        <v>395931.6339586901</v>
      </c>
      <c r="K25" s="170">
        <f>SUM(K5:K24)</f>
        <v>401955.7222908164</v>
      </c>
      <c r="M25" s="175" t="s">
        <v>263</v>
      </c>
      <c r="N25" s="247"/>
      <c r="O25" s="250"/>
      <c r="P25" s="259"/>
      <c r="Q25" s="250"/>
      <c r="R25" s="251"/>
      <c r="S25" s="168">
        <f>SUM(S5:S24)</f>
        <v>396302</v>
      </c>
      <c r="T25" s="169">
        <f>SUM(T5:T24)</f>
        <v>407238.4128348273</v>
      </c>
      <c r="U25" s="169">
        <f>SUM(U5:U24)</f>
        <v>416075.20579094766</v>
      </c>
      <c r="V25" s="169">
        <f>SUM(V5:V24)</f>
        <v>421517.67589966464</v>
      </c>
      <c r="W25" s="170">
        <f>SUM(W5:W24)</f>
        <v>422166.82839432475</v>
      </c>
    </row>
    <row r="26" spans="1:4" ht="13.5" thickBot="1">
      <c r="A26" s="225" t="s">
        <v>257</v>
      </c>
      <c r="B26" s="226"/>
      <c r="C26" s="226"/>
      <c r="D26" s="227"/>
    </row>
    <row r="27" spans="1:6" ht="13.5" thickBot="1">
      <c r="A27" s="234" t="s">
        <v>262</v>
      </c>
      <c r="B27" s="238" t="s">
        <v>243</v>
      </c>
      <c r="C27" s="229" t="s">
        <v>244</v>
      </c>
      <c r="D27" s="230"/>
      <c r="E27" s="230"/>
      <c r="F27" s="231"/>
    </row>
    <row r="28" spans="1:6" ht="13.5" thickBot="1">
      <c r="A28" s="235"/>
      <c r="B28" s="239"/>
      <c r="C28" s="157" t="s">
        <v>266</v>
      </c>
      <c r="D28" s="158" t="s">
        <v>267</v>
      </c>
      <c r="E28" s="159" t="s">
        <v>268</v>
      </c>
      <c r="F28" s="241" t="s">
        <v>269</v>
      </c>
    </row>
    <row r="29" spans="1:6" ht="12.75">
      <c r="A29" s="160" t="s">
        <v>13</v>
      </c>
      <c r="B29" s="141">
        <v>102.85</v>
      </c>
      <c r="C29" s="48">
        <f>(S8+T8)/2*$B29*1/1000</f>
        <v>2728.7449878255766</v>
      </c>
      <c r="D29" s="64">
        <f>(T8+U8)/2*$B29*1/1000</f>
        <v>2731.5844651833963</v>
      </c>
      <c r="E29" s="64">
        <f>(U8+V8)/2*$B29*1/1000</f>
        <v>2734.407594677955</v>
      </c>
      <c r="F29" s="14">
        <f>(V8+W8)/2*$B29*1/1000</f>
        <v>2192.9901549023793</v>
      </c>
    </row>
    <row r="30" spans="1:6" ht="12.75">
      <c r="A30" s="160" t="s">
        <v>14</v>
      </c>
      <c r="B30" s="141">
        <v>270.08</v>
      </c>
      <c r="C30" s="49">
        <f>(S9+T9)/2*$B30*1/1000</f>
        <v>7151.274148913918</v>
      </c>
      <c r="D30" s="3">
        <f>(T9+U9)/2*$B30*1/1000</f>
        <v>7161.443246043025</v>
      </c>
      <c r="E30" s="3">
        <f>(U9+V9)/2*$B30*1/1000</f>
        <v>7168.895300389318</v>
      </c>
      <c r="F30" s="4">
        <f>(V9+W9)/2*$B30*1/1000</f>
        <v>7176.304450654997</v>
      </c>
    </row>
    <row r="31" spans="1:6" ht="12.75">
      <c r="A31" s="160" t="s">
        <v>15</v>
      </c>
      <c r="B31" s="141">
        <v>416.69</v>
      </c>
      <c r="C31" s="49">
        <f>(S10+T10)/2*$B31*1/1000</f>
        <v>11002.591992364789</v>
      </c>
      <c r="D31" s="3">
        <f>(T10+U10)/2*$B31*1/1000</f>
        <v>11025.127818072211</v>
      </c>
      <c r="E31" s="3">
        <f>(U10+V10)/2*$B31*1/1000</f>
        <v>11040.805527150087</v>
      </c>
      <c r="F31" s="4">
        <f>(V10+W10)/2*$B31*1/1000</f>
        <v>11052.294368154395</v>
      </c>
    </row>
    <row r="32" spans="1:6" ht="12.75">
      <c r="A32" s="160" t="s">
        <v>16</v>
      </c>
      <c r="B32" s="142">
        <v>326.42</v>
      </c>
      <c r="C32" s="49">
        <f>(S11+T11)/2*$B32*1/1000</f>
        <v>8587.258658020608</v>
      </c>
      <c r="D32" s="3">
        <f>(T11+U11)/2*$B32*1/1000</f>
        <v>8610.466742662125</v>
      </c>
      <c r="E32" s="3">
        <f>(U11+V11)/2*$B32*1/1000</f>
        <v>8628.102948558595</v>
      </c>
      <c r="F32" s="4">
        <f>(V11+W11)/2*$B32*1/1000</f>
        <v>8640.372093202863</v>
      </c>
    </row>
    <row r="33" spans="1:6" ht="12.75">
      <c r="A33" s="160" t="s">
        <v>17</v>
      </c>
      <c r="B33" s="142">
        <v>120.09</v>
      </c>
      <c r="C33" s="49">
        <f>(S12+T12)/2*$B33*1/1000</f>
        <v>3143.2690098828375</v>
      </c>
      <c r="D33" s="3">
        <f>(T12+U12)/2*$B33*1/1000</f>
        <v>3154.8719246360915</v>
      </c>
      <c r="E33" s="3">
        <f>(U12+V12)/2*$B33*1/1000</f>
        <v>3163.3983400587495</v>
      </c>
      <c r="F33" s="4">
        <f>(V12+W12)/2*$B33*1/1000</f>
        <v>3169.8777036200077</v>
      </c>
    </row>
    <row r="34" spans="1:6" ht="12.75">
      <c r="A34" s="160" t="s">
        <v>18</v>
      </c>
      <c r="B34" s="142">
        <v>20.51</v>
      </c>
      <c r="C34" s="49">
        <f>(S13+T13)/2*$B34*1/1000</f>
        <v>532.2880696490303</v>
      </c>
      <c r="D34" s="3">
        <f>(T13+U13)/2*$B34*1/1000</f>
        <v>535.5644804501701</v>
      </c>
      <c r="E34" s="3">
        <f>(U13+V13)/2*$B34*1/1000</f>
        <v>537.5414378763389</v>
      </c>
      <c r="F34" s="4">
        <f>(V13+W13)/2*$B34*1/1000</f>
        <v>538.9942073439157</v>
      </c>
    </row>
    <row r="35" spans="1:6" ht="13.5" thickBot="1">
      <c r="A35" s="161" t="s">
        <v>19</v>
      </c>
      <c r="B35" s="143">
        <v>0.93</v>
      </c>
      <c r="C35" s="50">
        <f>(S14+T14)/2*$B35*1/1000</f>
        <v>23.765948253980667</v>
      </c>
      <c r="D35" s="11">
        <f>(T14+U14)/2*$B35*1/1000</f>
        <v>24.03376342158856</v>
      </c>
      <c r="E35" s="11">
        <f>(U14+V14)/2*$B35*1/1000</f>
        <v>24.181699260388132</v>
      </c>
      <c r="F35" s="12">
        <f>(V14+W14)/2*$B35*1/1000</f>
        <v>24.270962442834477</v>
      </c>
    </row>
    <row r="36" spans="1:6" ht="13.5" thickBot="1">
      <c r="A36" s="162" t="s">
        <v>245</v>
      </c>
      <c r="B36" s="133" t="s">
        <v>246</v>
      </c>
      <c r="C36" s="242">
        <f aca="true" t="shared" si="14" ref="C36:H36">SUM(C29:C35)</f>
        <v>33169.19281491074</v>
      </c>
      <c r="D36" s="155">
        <f t="shared" si="14"/>
        <v>33243.09244046861</v>
      </c>
      <c r="E36" s="155">
        <f t="shared" si="14"/>
        <v>33297.33284797143</v>
      </c>
      <c r="F36" s="156">
        <f t="shared" si="14"/>
        <v>32795.10394032139</v>
      </c>
    </row>
    <row r="37" spans="1:6" ht="12.75">
      <c r="A37" s="163" t="s">
        <v>248</v>
      </c>
      <c r="B37" s="131">
        <v>0.515</v>
      </c>
      <c r="C37" s="48">
        <f aca="true" t="shared" si="15" ref="C37:H37">$B$37*C36</f>
        <v>17082.134299679034</v>
      </c>
      <c r="D37" s="64">
        <f t="shared" si="15"/>
        <v>17120.192606841334</v>
      </c>
      <c r="E37" s="64">
        <f t="shared" si="15"/>
        <v>17148.126416705287</v>
      </c>
      <c r="F37" s="14">
        <f t="shared" si="15"/>
        <v>16889.478529265514</v>
      </c>
    </row>
    <row r="38" spans="1:6" ht="13.5" thickBot="1">
      <c r="A38" s="161" t="s">
        <v>247</v>
      </c>
      <c r="B38" s="132">
        <v>0.485</v>
      </c>
      <c r="C38" s="50">
        <f aca="true" t="shared" si="16" ref="C38:H38">$B$38*C36</f>
        <v>16087.058515231709</v>
      </c>
      <c r="D38" s="11">
        <f t="shared" si="16"/>
        <v>16122.899833627274</v>
      </c>
      <c r="E38" s="11">
        <f t="shared" si="16"/>
        <v>16149.206431266144</v>
      </c>
      <c r="F38" s="12">
        <f t="shared" si="16"/>
        <v>15905.625411055873</v>
      </c>
    </row>
    <row r="39" spans="1:6" ht="18.75" customHeight="1">
      <c r="A39" s="236" t="s">
        <v>249</v>
      </c>
      <c r="B39" s="134">
        <f>E5/100000</f>
        <v>0.997715</v>
      </c>
      <c r="C39" s="48">
        <f aca="true" t="shared" si="17" ref="C39:H39">$B$39*C37</f>
        <v>17043.101622804268</v>
      </c>
      <c r="D39" s="64">
        <f t="shared" si="17"/>
        <v>17081.0729667347</v>
      </c>
      <c r="E39" s="64">
        <f t="shared" si="17"/>
        <v>17108.942947843116</v>
      </c>
      <c r="F39" s="14">
        <f t="shared" si="17"/>
        <v>16850.88607082614</v>
      </c>
    </row>
    <row r="40" spans="1:6" ht="18" customHeight="1" thickBot="1">
      <c r="A40" s="237"/>
      <c r="B40" s="135">
        <f>Q5/100000</f>
        <v>0.998325</v>
      </c>
      <c r="C40" s="50">
        <f aca="true" t="shared" si="18" ref="C40:H40">$B$40*C38</f>
        <v>16060.112692218696</v>
      </c>
      <c r="D40" s="11">
        <f t="shared" si="18"/>
        <v>16095.893976405949</v>
      </c>
      <c r="E40" s="11">
        <f t="shared" si="18"/>
        <v>16122.156510493774</v>
      </c>
      <c r="F40" s="12">
        <f t="shared" si="18"/>
        <v>15878.983488492355</v>
      </c>
    </row>
    <row r="44" spans="1:16" ht="13.5" thickBot="1">
      <c r="A44" s="225" t="s">
        <v>256</v>
      </c>
      <c r="B44" s="226"/>
      <c r="C44" s="226"/>
      <c r="D44" s="227"/>
      <c r="M44" s="225" t="s">
        <v>256</v>
      </c>
      <c r="N44" s="226"/>
      <c r="O44" s="226"/>
      <c r="P44" s="227"/>
    </row>
    <row r="45" spans="1:23" ht="26.25" thickBot="1">
      <c r="A45" s="82" t="s">
        <v>130</v>
      </c>
      <c r="B45" s="82"/>
      <c r="C45" s="82"/>
      <c r="D45" s="82"/>
      <c r="E45" s="82"/>
      <c r="F45" s="82" t="s">
        <v>133</v>
      </c>
      <c r="G45" s="201" t="s">
        <v>242</v>
      </c>
      <c r="H45" s="228"/>
      <c r="I45" s="228"/>
      <c r="J45" s="228"/>
      <c r="K45" s="202"/>
      <c r="M45" s="82" t="s">
        <v>130</v>
      </c>
      <c r="N45" s="82"/>
      <c r="O45" s="82"/>
      <c r="P45" s="82"/>
      <c r="Q45" s="82"/>
      <c r="R45" s="82" t="s">
        <v>133</v>
      </c>
      <c r="S45" s="243" t="s">
        <v>242</v>
      </c>
      <c r="T45" s="244"/>
      <c r="U45" s="244"/>
      <c r="V45" s="244"/>
      <c r="W45" s="245"/>
    </row>
    <row r="46" spans="1:23" ht="13.5" thickBot="1">
      <c r="A46" s="101" t="s">
        <v>231</v>
      </c>
      <c r="B46" s="96" t="s">
        <v>236</v>
      </c>
      <c r="C46" s="96" t="s">
        <v>235</v>
      </c>
      <c r="D46" s="96" t="s">
        <v>237</v>
      </c>
      <c r="E46" s="97" t="s">
        <v>132</v>
      </c>
      <c r="F46" s="95" t="s">
        <v>134</v>
      </c>
      <c r="G46" s="240" t="s">
        <v>238</v>
      </c>
      <c r="H46" s="96" t="s">
        <v>239</v>
      </c>
      <c r="I46" s="96" t="s">
        <v>240</v>
      </c>
      <c r="J46" s="96" t="s">
        <v>241</v>
      </c>
      <c r="K46" s="97" t="s">
        <v>265</v>
      </c>
      <c r="M46" s="101" t="s">
        <v>232</v>
      </c>
      <c r="N46" s="96" t="s">
        <v>236</v>
      </c>
      <c r="O46" s="96" t="s">
        <v>235</v>
      </c>
      <c r="P46" s="96" t="s">
        <v>237</v>
      </c>
      <c r="Q46" s="97" t="s">
        <v>132</v>
      </c>
      <c r="R46" s="95" t="s">
        <v>134</v>
      </c>
      <c r="S46" s="240" t="s">
        <v>238</v>
      </c>
      <c r="T46" s="96" t="s">
        <v>239</v>
      </c>
      <c r="U46" s="96" t="s">
        <v>240</v>
      </c>
      <c r="V46" s="96" t="s">
        <v>241</v>
      </c>
      <c r="W46" s="97" t="s">
        <v>265</v>
      </c>
    </row>
    <row r="47" spans="1:23" ht="12.75">
      <c r="A47" s="186" t="s">
        <v>270</v>
      </c>
      <c r="B47" s="48">
        <v>100000</v>
      </c>
      <c r="C47" s="261">
        <v>809</v>
      </c>
      <c r="D47" s="252">
        <f>C47/B47</f>
        <v>0.00809</v>
      </c>
      <c r="E47" s="253">
        <v>99255.45369482833</v>
      </c>
      <c r="F47" s="254">
        <f>E48/E47</f>
        <v>0.9988633309095473</v>
      </c>
      <c r="G47" s="154">
        <v>108362</v>
      </c>
      <c r="H47" s="64">
        <f>C79</f>
        <v>137371.2388113831</v>
      </c>
      <c r="I47" s="64">
        <f>D79</f>
        <v>128840.03962757874</v>
      </c>
      <c r="J47" s="64">
        <f>E79</f>
        <v>114026.61757816466</v>
      </c>
      <c r="K47" s="14">
        <f>F79</f>
        <v>97630.78144838879</v>
      </c>
      <c r="M47" s="186" t="s">
        <v>270</v>
      </c>
      <c r="N47" s="48">
        <v>100000</v>
      </c>
      <c r="O47" s="261">
        <v>698</v>
      </c>
      <c r="P47" s="260">
        <f>O47/N47</f>
        <v>0.00698</v>
      </c>
      <c r="Q47" s="253">
        <v>99376.14641370525</v>
      </c>
      <c r="R47" s="254">
        <f>Q48/Q47</f>
        <v>0.9987078180731424</v>
      </c>
      <c r="S47" s="144">
        <v>102773</v>
      </c>
      <c r="T47" s="47">
        <f>C80</f>
        <v>129448.12656802621</v>
      </c>
      <c r="U47" s="47">
        <f>D80</f>
        <v>121408.97833526933</v>
      </c>
      <c r="V47" s="47">
        <f>E80</f>
        <v>107449.94477809912</v>
      </c>
      <c r="W47" s="246">
        <f>F80</f>
        <v>91999.76547652051</v>
      </c>
    </row>
    <row r="48" spans="1:23" ht="12.75">
      <c r="A48" s="186" t="s">
        <v>30</v>
      </c>
      <c r="B48" s="49">
        <f>B47-C47</f>
        <v>99191</v>
      </c>
      <c r="C48" s="262">
        <v>97.84701102555846</v>
      </c>
      <c r="D48" s="93">
        <f aca="true" t="shared" si="19" ref="D48:D64">C48/B48</f>
        <v>0.0009864504947581783</v>
      </c>
      <c r="E48" s="255">
        <v>99142.63308855456</v>
      </c>
      <c r="F48" s="256">
        <f aca="true" t="shared" si="20" ref="F48:F64">E49/E48</f>
        <v>0.9989582451333627</v>
      </c>
      <c r="G48" s="144">
        <v>138951</v>
      </c>
      <c r="H48" s="3">
        <f>$F47*G47</f>
        <v>108238.82826402035</v>
      </c>
      <c r="I48" s="3">
        <f>$F47*H47</f>
        <v>137215.093170309</v>
      </c>
      <c r="J48" s="3">
        <f>$F47*I47</f>
        <v>128693.59113692136</v>
      </c>
      <c r="K48" s="4">
        <f>$F47*J47</f>
        <v>113897.00704647468</v>
      </c>
      <c r="M48" s="186" t="s">
        <v>30</v>
      </c>
      <c r="N48" s="49">
        <f>N47-O47</f>
        <v>99302</v>
      </c>
      <c r="O48" s="262">
        <v>108.82786496900371</v>
      </c>
      <c r="P48" s="139">
        <f aca="true" t="shared" si="21" ref="P48:P64">O48/N48</f>
        <v>0.0010959282287265485</v>
      </c>
      <c r="Q48" s="255">
        <v>99247.7343533487</v>
      </c>
      <c r="R48" s="256">
        <f aca="true" t="shared" si="22" ref="R48:R64">Q49/Q48</f>
        <v>0.9990891581513346</v>
      </c>
      <c r="S48" s="144">
        <v>132157</v>
      </c>
      <c r="T48" s="3">
        <f>$R47*S47</f>
        <v>102640.19858683106</v>
      </c>
      <c r="U48" s="3">
        <f>$R47*T47</f>
        <v>129280.85603840943</v>
      </c>
      <c r="V48" s="3">
        <f>$R47*U47</f>
        <v>121252.09584770625</v>
      </c>
      <c r="W48" s="4">
        <f>$R47*V47</f>
        <v>107311.099901415</v>
      </c>
    </row>
    <row r="49" spans="1:23" ht="12.75">
      <c r="A49" s="186" t="s">
        <v>12</v>
      </c>
      <c r="B49" s="49">
        <f aca="true" t="shared" si="23" ref="B49:B64">B48-C48</f>
        <v>99093.15298897444</v>
      </c>
      <c r="C49" s="262">
        <v>108.71762999691418</v>
      </c>
      <c r="D49" s="93">
        <f t="shared" si="19"/>
        <v>0.0010971255502285875</v>
      </c>
      <c r="E49" s="255">
        <v>99039.35076804332</v>
      </c>
      <c r="F49" s="256">
        <f t="shared" si="20"/>
        <v>0.9980094229510513</v>
      </c>
      <c r="G49" s="144">
        <v>166290</v>
      </c>
      <c r="H49" s="3">
        <f aca="true" t="shared" si="24" ref="H49:H64">$F48*G48</f>
        <v>138806.24711952588</v>
      </c>
      <c r="I49" s="3">
        <f aca="true" t="shared" si="25" ref="I49:I64">$F48*H48</f>
        <v>108126.0699379172</v>
      </c>
      <c r="J49" s="3">
        <f aca="true" t="shared" si="26" ref="J49:J64">$F48*I48</f>
        <v>137072.14867922274</v>
      </c>
      <c r="K49" s="4">
        <f aca="true" t="shared" si="27" ref="K49:K64">$F48*J48</f>
        <v>128559.52396204944</v>
      </c>
      <c r="M49" s="186" t="s">
        <v>12</v>
      </c>
      <c r="N49" s="49">
        <f aca="true" t="shared" si="28" ref="N49:N64">N48-O48</f>
        <v>99193.172135031</v>
      </c>
      <c r="O49" s="262">
        <v>71.97011469950667</v>
      </c>
      <c r="P49" s="139">
        <f t="shared" si="21"/>
        <v>0.0007255551279430225</v>
      </c>
      <c r="Q49" s="255">
        <v>99157.33536351444</v>
      </c>
      <c r="R49" s="256">
        <f t="shared" si="22"/>
        <v>0.9990568739019088</v>
      </c>
      <c r="S49" s="144">
        <v>158552</v>
      </c>
      <c r="T49" s="3">
        <f aca="true" t="shared" si="29" ref="T49:T64">$R48*S48</f>
        <v>132036.62587380593</v>
      </c>
      <c r="U49" s="3">
        <f aca="true" t="shared" si="30" ref="U49:U64">$R48*T48</f>
        <v>102546.70959860284</v>
      </c>
      <c r="V49" s="3">
        <f aca="true" t="shared" si="31" ref="V49:V64">$R48*U48</f>
        <v>129163.10162449836</v>
      </c>
      <c r="W49" s="4">
        <f aca="true" t="shared" si="32" ref="W49:W64">$R48*V48</f>
        <v>121141.65436456977</v>
      </c>
    </row>
    <row r="50" spans="1:23" ht="12.75">
      <c r="A50" s="186" t="s">
        <v>13</v>
      </c>
      <c r="B50" s="49">
        <f t="shared" si="23"/>
        <v>98984.43535897753</v>
      </c>
      <c r="C50" s="262">
        <v>285.5732871663786</v>
      </c>
      <c r="D50" s="93">
        <f t="shared" si="19"/>
        <v>0.0028850322389648115</v>
      </c>
      <c r="E50" s="255">
        <v>98842.20530946169</v>
      </c>
      <c r="F50" s="256">
        <f t="shared" si="20"/>
        <v>0.9963270978514873</v>
      </c>
      <c r="G50" s="144">
        <v>201798</v>
      </c>
      <c r="H50" s="3">
        <f t="shared" si="24"/>
        <v>165958.98694253032</v>
      </c>
      <c r="I50" s="3">
        <f t="shared" si="25"/>
        <v>138529.94258975907</v>
      </c>
      <c r="J50" s="3">
        <f t="shared" si="26"/>
        <v>107910.83666470577</v>
      </c>
      <c r="K50" s="4">
        <f t="shared" si="27"/>
        <v>136799.2960060118</v>
      </c>
      <c r="M50" s="186" t="s">
        <v>13</v>
      </c>
      <c r="N50" s="49">
        <f t="shared" si="28"/>
        <v>99121.20202033149</v>
      </c>
      <c r="O50" s="262">
        <v>115.065626897529</v>
      </c>
      <c r="P50" s="139">
        <f t="shared" si="21"/>
        <v>0.0011608578644347657</v>
      </c>
      <c r="Q50" s="255">
        <v>99063.81749271593</v>
      </c>
      <c r="R50" s="256">
        <f t="shared" si="22"/>
        <v>0.9987490613842583</v>
      </c>
      <c r="S50" s="144">
        <v>193334</v>
      </c>
      <c r="T50" s="3">
        <f t="shared" si="29"/>
        <v>158402.46547089543</v>
      </c>
      <c r="U50" s="3">
        <f t="shared" si="30"/>
        <v>131912.09868604044</v>
      </c>
      <c r="V50" s="3">
        <f t="shared" si="31"/>
        <v>102449.99512050702</v>
      </c>
      <c r="W50" s="4">
        <f t="shared" si="32"/>
        <v>129041.28453244589</v>
      </c>
    </row>
    <row r="51" spans="1:23" ht="12.75">
      <c r="A51" s="186" t="s">
        <v>14</v>
      </c>
      <c r="B51" s="49">
        <f t="shared" si="23"/>
        <v>98698.86207181115</v>
      </c>
      <c r="C51" s="262">
        <v>440.5022093233274</v>
      </c>
      <c r="D51" s="93">
        <f t="shared" si="19"/>
        <v>0.004463093090200245</v>
      </c>
      <c r="E51" s="255">
        <v>98479.16756121683</v>
      </c>
      <c r="F51" s="256">
        <f t="shared" si="20"/>
        <v>0.9955476478156585</v>
      </c>
      <c r="G51" s="144">
        <v>224049</v>
      </c>
      <c r="H51" s="3">
        <f t="shared" si="24"/>
        <v>201056.81569223444</v>
      </c>
      <c r="I51" s="3">
        <f t="shared" si="25"/>
        <v>165349.4358228241</v>
      </c>
      <c r="J51" s="3">
        <f t="shared" si="26"/>
        <v>138021.1356659878</v>
      </c>
      <c r="K51" s="4">
        <f t="shared" si="27"/>
        <v>107514.49072087217</v>
      </c>
      <c r="M51" s="186" t="s">
        <v>14</v>
      </c>
      <c r="N51" s="49">
        <f t="shared" si="28"/>
        <v>99006.13639343396</v>
      </c>
      <c r="O51" s="262">
        <v>132.77988255130185</v>
      </c>
      <c r="P51" s="139">
        <f t="shared" si="21"/>
        <v>0.0013411278067013608</v>
      </c>
      <c r="Q51" s="255">
        <v>98939.8947379915</v>
      </c>
      <c r="R51" s="256">
        <f t="shared" si="22"/>
        <v>0.9985044163522444</v>
      </c>
      <c r="S51" s="144">
        <v>215166</v>
      </c>
      <c r="T51" s="3">
        <f t="shared" si="29"/>
        <v>193092.1510336642</v>
      </c>
      <c r="U51" s="3">
        <f t="shared" si="30"/>
        <v>158204.3137100092</v>
      </c>
      <c r="V51" s="3">
        <f t="shared" si="31"/>
        <v>131747.08474791056</v>
      </c>
      <c r="W51" s="4">
        <f t="shared" si="32"/>
        <v>102321.83646542823</v>
      </c>
    </row>
    <row r="52" spans="1:23" ht="12.75">
      <c r="A52" s="186" t="s">
        <v>15</v>
      </c>
      <c r="B52" s="49">
        <f t="shared" si="23"/>
        <v>98258.35986248782</v>
      </c>
      <c r="C52" s="262">
        <v>436.42566428329155</v>
      </c>
      <c r="D52" s="93">
        <f t="shared" si="19"/>
        <v>0.004441613567477286</v>
      </c>
      <c r="E52" s="255">
        <v>98040.70362441352</v>
      </c>
      <c r="F52" s="256">
        <f t="shared" si="20"/>
        <v>0.9942663261514613</v>
      </c>
      <c r="G52" s="144">
        <v>237832</v>
      </c>
      <c r="H52" s="3">
        <f t="shared" si="24"/>
        <v>223051.45494545047</v>
      </c>
      <c r="I52" s="3">
        <f t="shared" si="25"/>
        <v>200161.63993971038</v>
      </c>
      <c r="J52" s="3">
        <f t="shared" si="26"/>
        <v>164613.24190105873</v>
      </c>
      <c r="K52" s="4">
        <f t="shared" si="27"/>
        <v>137406.61696112005</v>
      </c>
      <c r="M52" s="186" t="s">
        <v>15</v>
      </c>
      <c r="N52" s="49">
        <f t="shared" si="28"/>
        <v>98873.35651088266</v>
      </c>
      <c r="O52" s="262">
        <v>163.16589481031406</v>
      </c>
      <c r="P52" s="139">
        <f t="shared" si="21"/>
        <v>0.001650251398033149</v>
      </c>
      <c r="Q52" s="255">
        <v>98791.9218493107</v>
      </c>
      <c r="R52" s="256">
        <f t="shared" si="22"/>
        <v>0.9979762815568235</v>
      </c>
      <c r="S52" s="144">
        <v>228453</v>
      </c>
      <c r="T52" s="3">
        <f t="shared" si="29"/>
        <v>214844.201248847</v>
      </c>
      <c r="U52" s="3">
        <f t="shared" si="30"/>
        <v>192803.3655700683</v>
      </c>
      <c r="V52" s="3">
        <f t="shared" si="31"/>
        <v>157967.70592542013</v>
      </c>
      <c r="W52" s="4">
        <f t="shared" si="32"/>
        <v>131550.04596232212</v>
      </c>
    </row>
    <row r="53" spans="1:23" ht="12.75">
      <c r="A53" s="186" t="s">
        <v>16</v>
      </c>
      <c r="B53" s="49">
        <f t="shared" si="23"/>
        <v>97821.93419820453</v>
      </c>
      <c r="C53" s="262">
        <v>687.8411726439808</v>
      </c>
      <c r="D53" s="93">
        <f t="shared" si="19"/>
        <v>0.007031563813186243</v>
      </c>
      <c r="E53" s="255">
        <v>97478.57020594989</v>
      </c>
      <c r="F53" s="256">
        <f t="shared" si="20"/>
        <v>0.9909305250923789</v>
      </c>
      <c r="G53" s="144">
        <v>230710</v>
      </c>
      <c r="H53" s="3">
        <f t="shared" si="24"/>
        <v>236468.34888125432</v>
      </c>
      <c r="I53" s="3">
        <f t="shared" si="25"/>
        <v>221772.55065135122</v>
      </c>
      <c r="J53" s="3">
        <f t="shared" si="26"/>
        <v>199013.97837930743</v>
      </c>
      <c r="K53" s="4">
        <f t="shared" si="27"/>
        <v>163669.40326084747</v>
      </c>
      <c r="M53" s="186" t="s">
        <v>16</v>
      </c>
      <c r="N53" s="49">
        <f t="shared" si="28"/>
        <v>98710.19061607234</v>
      </c>
      <c r="O53" s="262">
        <v>236.68817375629442</v>
      </c>
      <c r="P53" s="139">
        <f t="shared" si="21"/>
        <v>0.0023978089017868435</v>
      </c>
      <c r="Q53" s="255">
        <v>98591.9948150274</v>
      </c>
      <c r="R53" s="256">
        <f t="shared" si="22"/>
        <v>0.9965537950113396</v>
      </c>
      <c r="S53" s="144">
        <v>222379</v>
      </c>
      <c r="T53" s="3">
        <f t="shared" si="29"/>
        <v>227990.675450501</v>
      </c>
      <c r="U53" s="3">
        <f t="shared" si="30"/>
        <v>214409.41707637018</v>
      </c>
      <c r="V53" s="3">
        <f t="shared" si="31"/>
        <v>192413.18584325764</v>
      </c>
      <c r="W53" s="4">
        <f t="shared" si="32"/>
        <v>157648.02376551257</v>
      </c>
    </row>
    <row r="54" spans="1:23" ht="12.75">
      <c r="A54" s="186" t="s">
        <v>17</v>
      </c>
      <c r="B54" s="49">
        <f t="shared" si="23"/>
        <v>97134.09302556055</v>
      </c>
      <c r="C54" s="262">
        <v>1080.3177203832747</v>
      </c>
      <c r="D54" s="93">
        <f t="shared" si="19"/>
        <v>0.01112192111681109</v>
      </c>
      <c r="E54" s="255">
        <v>96594.49075943624</v>
      </c>
      <c r="F54" s="256">
        <f t="shared" si="20"/>
        <v>0.9848902806484016</v>
      </c>
      <c r="G54" s="144">
        <v>187676</v>
      </c>
      <c r="H54" s="3">
        <f t="shared" si="24"/>
        <v>228617.58144406273</v>
      </c>
      <c r="I54" s="3">
        <f t="shared" si="25"/>
        <v>234323.7051246292</v>
      </c>
      <c r="J54" s="3">
        <f t="shared" si="26"/>
        <v>219761.19006801967</v>
      </c>
      <c r="K54" s="4">
        <f t="shared" si="27"/>
        <v>197209.02609613046</v>
      </c>
      <c r="M54" s="186" t="s">
        <v>17</v>
      </c>
      <c r="N54" s="49">
        <f t="shared" si="28"/>
        <v>98473.50244231605</v>
      </c>
      <c r="O54" s="262">
        <v>442.84827499077073</v>
      </c>
      <c r="P54" s="139">
        <f t="shared" si="21"/>
        <v>0.004497131350133332</v>
      </c>
      <c r="Q54" s="255">
        <v>98252.22659065387</v>
      </c>
      <c r="R54" s="256">
        <f t="shared" si="22"/>
        <v>0.9938989304203247</v>
      </c>
      <c r="S54" s="144">
        <v>183033</v>
      </c>
      <c r="T54" s="3">
        <f t="shared" si="29"/>
        <v>221612.63638082668</v>
      </c>
      <c r="U54" s="3">
        <f t="shared" si="30"/>
        <v>227204.97284739543</v>
      </c>
      <c r="V54" s="3">
        <f t="shared" si="31"/>
        <v>213670.5182736258</v>
      </c>
      <c r="W54" s="4">
        <f t="shared" si="32"/>
        <v>191750.09056232055</v>
      </c>
    </row>
    <row r="55" spans="1:23" ht="12.75">
      <c r="A55" s="186" t="s">
        <v>18</v>
      </c>
      <c r="B55" s="49">
        <f t="shared" si="23"/>
        <v>96053.77530517727</v>
      </c>
      <c r="C55" s="262">
        <v>1838.7135721880477</v>
      </c>
      <c r="D55" s="93">
        <f t="shared" si="19"/>
        <v>0.019142543500723197</v>
      </c>
      <c r="E55" s="255">
        <v>95134.97511315059</v>
      </c>
      <c r="F55" s="256">
        <f t="shared" si="20"/>
        <v>0.9737464995566812</v>
      </c>
      <c r="G55" s="144">
        <v>189101</v>
      </c>
      <c r="H55" s="3">
        <f t="shared" si="24"/>
        <v>184840.2683109694</v>
      </c>
      <c r="I55" s="3">
        <f t="shared" si="25"/>
        <v>225163.23394960174</v>
      </c>
      <c r="J55" s="3">
        <f t="shared" si="26"/>
        <v>230783.13970276935</v>
      </c>
      <c r="K55" s="4">
        <f t="shared" si="27"/>
        <v>216440.6601617186</v>
      </c>
      <c r="M55" s="186" t="s">
        <v>18</v>
      </c>
      <c r="N55" s="49">
        <f t="shared" si="28"/>
        <v>98030.65416732528</v>
      </c>
      <c r="O55" s="262">
        <v>756.039066584417</v>
      </c>
      <c r="P55" s="139">
        <f t="shared" si="21"/>
        <v>0.007712271972539926</v>
      </c>
      <c r="Q55" s="255">
        <v>97652.78291986627</v>
      </c>
      <c r="R55" s="256">
        <f t="shared" si="22"/>
        <v>0.98953189192001</v>
      </c>
      <c r="S55" s="144">
        <v>188115</v>
      </c>
      <c r="T55" s="3">
        <f t="shared" si="29"/>
        <v>181916.3029316233</v>
      </c>
      <c r="U55" s="3">
        <f t="shared" si="30"/>
        <v>220260.56226653198</v>
      </c>
      <c r="V55" s="3">
        <f t="shared" si="31"/>
        <v>225818.77949920524</v>
      </c>
      <c r="W55" s="4">
        <f t="shared" si="32"/>
        <v>212366.89957451314</v>
      </c>
    </row>
    <row r="56" spans="1:23" ht="12.75">
      <c r="A56" s="186" t="s">
        <v>19</v>
      </c>
      <c r="B56" s="49">
        <f t="shared" si="23"/>
        <v>94215.06173298923</v>
      </c>
      <c r="C56" s="262">
        <v>3156.538650428396</v>
      </c>
      <c r="D56" s="93">
        <f t="shared" si="19"/>
        <v>0.03350354595504277</v>
      </c>
      <c r="E56" s="255">
        <v>92637.34900184238</v>
      </c>
      <c r="F56" s="256">
        <f t="shared" si="20"/>
        <v>0.9575342967579684</v>
      </c>
      <c r="G56" s="144">
        <v>192986</v>
      </c>
      <c r="H56" s="3">
        <f t="shared" si="24"/>
        <v>184136.436812668</v>
      </c>
      <c r="I56" s="3">
        <f t="shared" si="25"/>
        <v>179987.5642449242</v>
      </c>
      <c r="J56" s="3">
        <f t="shared" si="26"/>
        <v>219251.9108872868</v>
      </c>
      <c r="K56" s="4">
        <f t="shared" si="27"/>
        <v>224724.2744422722</v>
      </c>
      <c r="M56" s="186" t="s">
        <v>19</v>
      </c>
      <c r="N56" s="49">
        <f t="shared" si="28"/>
        <v>97274.61510074086</v>
      </c>
      <c r="O56" s="262">
        <v>1288.440705249508</v>
      </c>
      <c r="P56" s="139">
        <f t="shared" si="21"/>
        <v>0.013245395049007961</v>
      </c>
      <c r="Q56" s="255">
        <v>96630.5430339493</v>
      </c>
      <c r="R56" s="256">
        <f t="shared" si="22"/>
        <v>0.9841638597488831</v>
      </c>
      <c r="S56" s="144">
        <v>193919</v>
      </c>
      <c r="T56" s="3">
        <f t="shared" si="29"/>
        <v>186145.79184853268</v>
      </c>
      <c r="U56" s="3">
        <f t="shared" si="30"/>
        <v>180011.98341102287</v>
      </c>
      <c r="V56" s="3">
        <f t="shared" si="31"/>
        <v>217954.85089496657</v>
      </c>
      <c r="W56" s="4">
        <f t="shared" si="32"/>
        <v>223454.88410891613</v>
      </c>
    </row>
    <row r="57" spans="1:23" ht="12.75">
      <c r="A57" s="186" t="s">
        <v>20</v>
      </c>
      <c r="B57" s="49">
        <f t="shared" si="23"/>
        <v>91058.52308256083</v>
      </c>
      <c r="C57" s="262">
        <v>4711.281693253099</v>
      </c>
      <c r="D57" s="93">
        <f t="shared" si="19"/>
        <v>0.0517390523562685</v>
      </c>
      <c r="E57" s="255">
        <v>88703.43883000163</v>
      </c>
      <c r="F57" s="256">
        <f t="shared" si="20"/>
        <v>0.9348321080948104</v>
      </c>
      <c r="G57" s="144">
        <v>197446</v>
      </c>
      <c r="H57" s="3">
        <f t="shared" si="24"/>
        <v>184790.7137941333</v>
      </c>
      <c r="I57" s="3">
        <f t="shared" si="25"/>
        <v>176316.95353093612</v>
      </c>
      <c r="J57" s="3">
        <f t="shared" si="26"/>
        <v>172344.26575444316</v>
      </c>
      <c r="K57" s="4">
        <f t="shared" si="27"/>
        <v>209941.22430429893</v>
      </c>
      <c r="M57" s="186" t="s">
        <v>20</v>
      </c>
      <c r="N57" s="49">
        <f t="shared" si="28"/>
        <v>95986.17439549135</v>
      </c>
      <c r="O57" s="262">
        <v>1772.0689588049136</v>
      </c>
      <c r="P57" s="139">
        <f t="shared" si="21"/>
        <v>0.018461710449084748</v>
      </c>
      <c r="Q57" s="255">
        <v>95100.2882019221</v>
      </c>
      <c r="R57" s="256">
        <f t="shared" si="22"/>
        <v>0.9755080892428979</v>
      </c>
      <c r="S57" s="144">
        <v>206896</v>
      </c>
      <c r="T57" s="3">
        <f t="shared" si="29"/>
        <v>190848.07151864367</v>
      </c>
      <c r="U57" s="3">
        <f t="shared" si="30"/>
        <v>183197.9609816641</v>
      </c>
      <c r="V57" s="3">
        <f t="shared" si="31"/>
        <v>177161.2883948442</v>
      </c>
      <c r="W57" s="4">
        <f t="shared" si="32"/>
        <v>214503.2873077826</v>
      </c>
    </row>
    <row r="58" spans="1:23" ht="12.75">
      <c r="A58" s="186" t="s">
        <v>21</v>
      </c>
      <c r="B58" s="49">
        <f t="shared" si="23"/>
        <v>86347.24138930773</v>
      </c>
      <c r="C58" s="262">
        <v>6849.950533331183</v>
      </c>
      <c r="D58" s="93">
        <f t="shared" si="19"/>
        <v>0.07933027648732045</v>
      </c>
      <c r="E58" s="255">
        <v>82922.82271670949</v>
      </c>
      <c r="F58" s="256">
        <f t="shared" si="20"/>
        <v>0.9022095288227584</v>
      </c>
      <c r="G58" s="144">
        <v>166395</v>
      </c>
      <c r="H58" s="3">
        <f t="shared" si="24"/>
        <v>184578.86041488795</v>
      </c>
      <c r="I58" s="3">
        <f t="shared" si="25"/>
        <v>172748.2925325144</v>
      </c>
      <c r="J58" s="3">
        <f t="shared" si="26"/>
        <v>164826.74936217975</v>
      </c>
      <c r="K58" s="4">
        <f t="shared" si="27"/>
        <v>161112.95327327834</v>
      </c>
      <c r="M58" s="186" t="s">
        <v>21</v>
      </c>
      <c r="N58" s="49">
        <f t="shared" si="28"/>
        <v>94214.10543668644</v>
      </c>
      <c r="O58" s="262">
        <v>2886.3065844274242</v>
      </c>
      <c r="P58" s="139">
        <f t="shared" si="21"/>
        <v>0.030635609933876342</v>
      </c>
      <c r="Q58" s="255">
        <v>92771.10043030593</v>
      </c>
      <c r="R58" s="256">
        <f t="shared" si="22"/>
        <v>0.9626500996725366</v>
      </c>
      <c r="S58" s="144">
        <v>183756</v>
      </c>
      <c r="T58" s="3">
        <f t="shared" si="29"/>
        <v>201828.7216319986</v>
      </c>
      <c r="U58" s="3">
        <f t="shared" si="30"/>
        <v>186173.83758284402</v>
      </c>
      <c r="V58" s="3">
        <f t="shared" si="31"/>
        <v>178711.0928704181</v>
      </c>
      <c r="W58" s="4">
        <f t="shared" si="32"/>
        <v>172822.26992986444</v>
      </c>
    </row>
    <row r="59" spans="1:23" ht="12.75">
      <c r="A59" s="186" t="s">
        <v>22</v>
      </c>
      <c r="B59" s="49">
        <f t="shared" si="23"/>
        <v>79497.29085597655</v>
      </c>
      <c r="C59" s="262">
        <v>9368.17327629657</v>
      </c>
      <c r="D59" s="93">
        <f t="shared" si="19"/>
        <v>0.11784267332164411</v>
      </c>
      <c r="E59" s="255">
        <v>74813.7608118956</v>
      </c>
      <c r="F59" s="256">
        <f t="shared" si="20"/>
        <v>0.8598486014143674</v>
      </c>
      <c r="G59" s="144">
        <v>111207</v>
      </c>
      <c r="H59" s="3">
        <f t="shared" si="24"/>
        <v>150123.1545484629</v>
      </c>
      <c r="I59" s="3">
        <f t="shared" si="25"/>
        <v>166528.80668555776</v>
      </c>
      <c r="J59" s="3">
        <f t="shared" si="26"/>
        <v>155855.15561069586</v>
      </c>
      <c r="K59" s="4">
        <f t="shared" si="27"/>
        <v>148708.2638794391</v>
      </c>
      <c r="M59" s="186" t="s">
        <v>22</v>
      </c>
      <c r="N59" s="49">
        <f t="shared" si="28"/>
        <v>91327.79885225902</v>
      </c>
      <c r="O59" s="262">
        <v>4043.67612425462</v>
      </c>
      <c r="P59" s="139">
        <f t="shared" si="21"/>
        <v>0.04427650917981802</v>
      </c>
      <c r="Q59" s="255">
        <v>89306.10907596491</v>
      </c>
      <c r="R59" s="256">
        <f t="shared" si="22"/>
        <v>0.941181639721402</v>
      </c>
      <c r="S59" s="144">
        <v>137532</v>
      </c>
      <c r="T59" s="3">
        <f t="shared" si="29"/>
        <v>176892.73171542663</v>
      </c>
      <c r="U59" s="3">
        <f t="shared" si="30"/>
        <v>194290.43899582408</v>
      </c>
      <c r="V59" s="3">
        <f t="shared" si="31"/>
        <v>179220.26330554343</v>
      </c>
      <c r="W59" s="4">
        <f t="shared" si="32"/>
        <v>172036.25136429592</v>
      </c>
    </row>
    <row r="60" spans="1:23" ht="12.75">
      <c r="A60" s="186" t="s">
        <v>23</v>
      </c>
      <c r="B60" s="49">
        <f t="shared" si="23"/>
        <v>70129.11757967998</v>
      </c>
      <c r="C60" s="262">
        <v>11602.333146179764</v>
      </c>
      <c r="D60" s="93">
        <f t="shared" si="19"/>
        <v>0.16544245167490257</v>
      </c>
      <c r="E60" s="255">
        <v>64328.50760065744</v>
      </c>
      <c r="F60" s="256">
        <f t="shared" si="20"/>
        <v>0.8035338007767209</v>
      </c>
      <c r="G60" s="144">
        <v>84977</v>
      </c>
      <c r="H60" s="3">
        <f t="shared" si="24"/>
        <v>95621.18341748755</v>
      </c>
      <c r="I60" s="3">
        <f t="shared" si="25"/>
        <v>129083.18447840873</v>
      </c>
      <c r="J60" s="3">
        <f t="shared" si="26"/>
        <v>143189.5615237804</v>
      </c>
      <c r="K60" s="4">
        <f t="shared" si="27"/>
        <v>134011.83757507542</v>
      </c>
      <c r="M60" s="186" t="s">
        <v>23</v>
      </c>
      <c r="N60" s="49">
        <f t="shared" si="28"/>
        <v>87284.1227280044</v>
      </c>
      <c r="O60" s="262">
        <v>6462.001673165112</v>
      </c>
      <c r="P60" s="139">
        <f t="shared" si="21"/>
        <v>0.07403410232238987</v>
      </c>
      <c r="Q60" s="255">
        <v>84053.27017725504</v>
      </c>
      <c r="R60" s="256">
        <f t="shared" si="22"/>
        <v>0.9020079393715004</v>
      </c>
      <c r="S60" s="144">
        <v>117969</v>
      </c>
      <c r="T60" s="3">
        <f t="shared" si="29"/>
        <v>129442.59327416387</v>
      </c>
      <c r="U60" s="3">
        <f t="shared" si="30"/>
        <v>166488.1912907233</v>
      </c>
      <c r="V60" s="3">
        <f t="shared" si="31"/>
        <v>182862.59395628073</v>
      </c>
      <c r="W60" s="4">
        <f t="shared" si="32"/>
        <v>168678.8212892128</v>
      </c>
    </row>
    <row r="61" spans="1:23" ht="12.75">
      <c r="A61" s="186" t="s">
        <v>24</v>
      </c>
      <c r="B61" s="49">
        <f t="shared" si="23"/>
        <v>58526.784433500216</v>
      </c>
      <c r="C61" s="262">
        <v>13674.421633834208</v>
      </c>
      <c r="D61" s="93">
        <f t="shared" si="19"/>
        <v>0.23364382250269486</v>
      </c>
      <c r="E61" s="255">
        <v>51690.13021065045</v>
      </c>
      <c r="F61" s="256">
        <f t="shared" si="20"/>
        <v>0.719442922919979</v>
      </c>
      <c r="G61" s="144">
        <v>64402</v>
      </c>
      <c r="H61" s="3">
        <f t="shared" si="24"/>
        <v>68281.8917886034</v>
      </c>
      <c r="I61" s="3">
        <f t="shared" si="25"/>
        <v>76834.85294622173</v>
      </c>
      <c r="J61" s="3">
        <f t="shared" si="26"/>
        <v>103722.70184029838</v>
      </c>
      <c r="K61" s="4">
        <f t="shared" si="27"/>
        <v>115057.65260275538</v>
      </c>
      <c r="M61" s="186" t="s">
        <v>24</v>
      </c>
      <c r="N61" s="49">
        <f t="shared" si="28"/>
        <v>80822.12105483928</v>
      </c>
      <c r="O61" s="262">
        <v>10011.104621301361</v>
      </c>
      <c r="P61" s="139">
        <f t="shared" si="21"/>
        <v>0.12386589822987501</v>
      </c>
      <c r="Q61" s="255">
        <v>75816.7170300218</v>
      </c>
      <c r="R61" s="256">
        <f t="shared" si="22"/>
        <v>0.8292675303082755</v>
      </c>
      <c r="S61" s="144">
        <v>101543</v>
      </c>
      <c r="T61" s="3">
        <f t="shared" si="29"/>
        <v>106408.97459971653</v>
      </c>
      <c r="U61" s="3">
        <f t="shared" si="30"/>
        <v>116758.24682613178</v>
      </c>
      <c r="V61" s="3">
        <f t="shared" si="31"/>
        <v>150173.6703558335</v>
      </c>
      <c r="W61" s="4">
        <f t="shared" si="32"/>
        <v>164943.51156263216</v>
      </c>
    </row>
    <row r="62" spans="1:23" ht="12.75">
      <c r="A62" s="186" t="s">
        <v>25</v>
      </c>
      <c r="B62" s="49">
        <f t="shared" si="23"/>
        <v>44852.36279966601</v>
      </c>
      <c r="C62" s="262">
        <v>15329.642057737346</v>
      </c>
      <c r="D62" s="93">
        <f t="shared" si="19"/>
        <v>0.3417800334445591</v>
      </c>
      <c r="E62" s="255">
        <v>37188.09836486467</v>
      </c>
      <c r="F62" s="256">
        <f t="shared" si="20"/>
        <v>0.6000229399219255</v>
      </c>
      <c r="G62" s="144">
        <v>48493</v>
      </c>
      <c r="H62" s="3">
        <f t="shared" si="24"/>
        <v>46333.56312189249</v>
      </c>
      <c r="I62" s="3">
        <f t="shared" si="25"/>
        <v>49124.923810898545</v>
      </c>
      <c r="J62" s="3">
        <f t="shared" si="26"/>
        <v>55278.29118575652</v>
      </c>
      <c r="K62" s="4">
        <f t="shared" si="27"/>
        <v>74622.56378514176</v>
      </c>
      <c r="M62" s="186" t="s">
        <v>25</v>
      </c>
      <c r="N62" s="49">
        <f t="shared" si="28"/>
        <v>70811.01643353792</v>
      </c>
      <c r="O62" s="262">
        <v>15877.646063607164</v>
      </c>
      <c r="P62" s="139">
        <f t="shared" si="21"/>
        <v>0.22422564825784794</v>
      </c>
      <c r="Q62" s="255">
        <v>62872.34168756755</v>
      </c>
      <c r="R62" s="256">
        <f t="shared" si="22"/>
        <v>0.7047448678503724</v>
      </c>
      <c r="S62" s="144">
        <v>88620</v>
      </c>
      <c r="T62" s="3">
        <f t="shared" si="29"/>
        <v>84206.31283009321</v>
      </c>
      <c r="U62" s="3">
        <f t="shared" si="30"/>
        <v>88241.50756894295</v>
      </c>
      <c r="V62" s="3">
        <f t="shared" si="31"/>
        <v>96823.82298863035</v>
      </c>
      <c r="W62" s="4">
        <f t="shared" si="32"/>
        <v>124534.14873331114</v>
      </c>
    </row>
    <row r="63" spans="1:23" ht="12.75">
      <c r="A63" s="186" t="s">
        <v>26</v>
      </c>
      <c r="B63" s="49">
        <f t="shared" si="23"/>
        <v>29522.72074192866</v>
      </c>
      <c r="C63" s="262">
        <v>14419.1304500083</v>
      </c>
      <c r="D63" s="93">
        <f t="shared" si="19"/>
        <v>0.4884079138929093</v>
      </c>
      <c r="E63" s="255">
        <v>22313.71211099185</v>
      </c>
      <c r="F63" s="256">
        <f t="shared" si="20"/>
        <v>0.45188119465880755</v>
      </c>
      <c r="G63" s="144">
        <v>28047</v>
      </c>
      <c r="H63" s="3">
        <f t="shared" si="24"/>
        <v>29096.91242563393</v>
      </c>
      <c r="I63" s="3">
        <f t="shared" si="25"/>
        <v>27801.20076145604</v>
      </c>
      <c r="J63" s="3">
        <f t="shared" si="26"/>
        <v>29476.081208455944</v>
      </c>
      <c r="K63" s="4">
        <f t="shared" si="27"/>
        <v>33168.24279113788</v>
      </c>
      <c r="M63" s="186" t="s">
        <v>26</v>
      </c>
      <c r="N63" s="49">
        <f t="shared" si="28"/>
        <v>54933.37036993076</v>
      </c>
      <c r="O63" s="262">
        <v>21249.11704343142</v>
      </c>
      <c r="P63" s="139">
        <f t="shared" si="21"/>
        <v>0.3868161902380322</v>
      </c>
      <c r="Q63" s="255">
        <v>44308.96013404825</v>
      </c>
      <c r="R63" s="256">
        <f t="shared" si="22"/>
        <v>1.40572019319717</v>
      </c>
      <c r="S63" s="144">
        <v>60943</v>
      </c>
      <c r="T63" s="3">
        <f t="shared" si="29"/>
        <v>62454.4901889</v>
      </c>
      <c r="U63" s="3">
        <f t="shared" si="30"/>
        <v>59343.966807611156</v>
      </c>
      <c r="V63" s="3">
        <f t="shared" si="31"/>
        <v>62187.749590592335</v>
      </c>
      <c r="W63" s="4">
        <f t="shared" si="32"/>
        <v>68236.09233689014</v>
      </c>
    </row>
    <row r="64" spans="1:23" ht="13.5" thickBot="1">
      <c r="A64" s="188" t="s">
        <v>264</v>
      </c>
      <c r="B64" s="50">
        <f t="shared" si="23"/>
        <v>15103.59029192036</v>
      </c>
      <c r="C64" s="263">
        <v>15104.1468859877</v>
      </c>
      <c r="D64" s="94">
        <f t="shared" si="19"/>
        <v>1.0000368517721008</v>
      </c>
      <c r="E64" s="257">
        <v>10083.1468859877</v>
      </c>
      <c r="F64" s="256">
        <f t="shared" si="20"/>
        <v>0</v>
      </c>
      <c r="G64" s="167">
        <v>14700</v>
      </c>
      <c r="H64" s="3">
        <f t="shared" si="24"/>
        <v>12673.911866595576</v>
      </c>
      <c r="I64" s="3">
        <f t="shared" si="25"/>
        <v>13148.347547778163</v>
      </c>
      <c r="J64" s="3">
        <f t="shared" si="26"/>
        <v>12562.839813036106</v>
      </c>
      <c r="K64" s="4">
        <f t="shared" si="27"/>
        <v>13319.6867903371</v>
      </c>
      <c r="M64" s="188" t="s">
        <v>264</v>
      </c>
      <c r="N64" s="50">
        <f t="shared" si="28"/>
        <v>33684.25332649934</v>
      </c>
      <c r="O64" s="263">
        <v>33684.40161233254</v>
      </c>
      <c r="P64" s="140">
        <f>O64/N64</f>
        <v>1.0000044022300796</v>
      </c>
      <c r="Q64" s="257">
        <v>62286</v>
      </c>
      <c r="R64" s="256">
        <f t="shared" si="22"/>
        <v>0</v>
      </c>
      <c r="S64" s="167">
        <v>35233</v>
      </c>
      <c r="T64" s="3">
        <f t="shared" si="29"/>
        <v>85668.80573401513</v>
      </c>
      <c r="U64" s="3">
        <f t="shared" si="30"/>
        <v>87793.53801437127</v>
      </c>
      <c r="V64" s="3">
        <f t="shared" si="31"/>
        <v>83421.0124858816</v>
      </c>
      <c r="W64" s="4">
        <f t="shared" si="32"/>
        <v>87418.57536898468</v>
      </c>
    </row>
    <row r="65" spans="1:23" ht="13.5" thickBot="1">
      <c r="A65" s="171" t="s">
        <v>263</v>
      </c>
      <c r="B65" s="172"/>
      <c r="C65" s="173"/>
      <c r="D65" s="173"/>
      <c r="E65" s="173"/>
      <c r="F65" s="174"/>
      <c r="G65" s="168">
        <f>SUM(G47:G64)</f>
        <v>2593422</v>
      </c>
      <c r="H65" s="169">
        <f>SUM(H47:H64)</f>
        <v>2580046.398601796</v>
      </c>
      <c r="I65" s="169">
        <f>SUM(I47:I64)</f>
        <v>2551055.837352376</v>
      </c>
      <c r="J65" s="169">
        <f>SUM(J47:J64)</f>
        <v>2496403.43696209</v>
      </c>
      <c r="K65" s="170">
        <f>SUM(K47:K64)</f>
        <v>2413793.5051073497</v>
      </c>
      <c r="M65" s="175" t="s">
        <v>263</v>
      </c>
      <c r="N65" s="173"/>
      <c r="O65" s="173"/>
      <c r="P65" s="173"/>
      <c r="Q65" s="173"/>
      <c r="R65" s="174"/>
      <c r="S65" s="168">
        <f>SUM(S47:S64)</f>
        <v>2750373</v>
      </c>
      <c r="T65" s="169">
        <f>SUM(T47:T64)</f>
        <v>2785879.8768865117</v>
      </c>
      <c r="U65" s="169">
        <f>SUM(U47:U64)</f>
        <v>2760330.945607833</v>
      </c>
      <c r="V65" s="169">
        <f>SUM(V47:V64)</f>
        <v>2710448.7565032216</v>
      </c>
      <c r="W65" s="170">
        <f>SUM(W47:W64)</f>
        <v>2641758.5426069377</v>
      </c>
    </row>
    <row r="66" spans="1:4" ht="13.5" thickBot="1">
      <c r="A66" s="225" t="s">
        <v>256</v>
      </c>
      <c r="B66" s="226"/>
      <c r="C66" s="226"/>
      <c r="D66" s="227"/>
    </row>
    <row r="67" spans="1:6" ht="13.5" thickBot="1">
      <c r="A67" s="234" t="s">
        <v>262</v>
      </c>
      <c r="B67" s="232" t="s">
        <v>243</v>
      </c>
      <c r="C67" s="229" t="s">
        <v>244</v>
      </c>
      <c r="D67" s="230"/>
      <c r="E67" s="230"/>
      <c r="F67" s="231"/>
    </row>
    <row r="68" spans="1:6" ht="13.5" thickBot="1">
      <c r="A68" s="235"/>
      <c r="B68" s="233"/>
      <c r="C68" s="157" t="s">
        <v>266</v>
      </c>
      <c r="D68" s="158" t="s">
        <v>267</v>
      </c>
      <c r="E68" s="159" t="s">
        <v>268</v>
      </c>
      <c r="F68" s="241" t="s">
        <v>269</v>
      </c>
    </row>
    <row r="69" spans="1:6" ht="12.75">
      <c r="A69" s="160" t="s">
        <v>13</v>
      </c>
      <c r="B69" s="141">
        <v>102.85</v>
      </c>
      <c r="C69" s="48">
        <f>(S50+T50)/2*$B69*1/1000</f>
        <v>18088.047736840796</v>
      </c>
      <c r="D69" s="64">
        <f>(T50+U50)/2*$B69*1/1000</f>
        <v>14929.426461770428</v>
      </c>
      <c r="E69" s="64">
        <f>(U50+V50)/2*$B69*1/1000</f>
        <v>12052.070674001703</v>
      </c>
      <c r="F69" s="14">
        <f>(V50+W50)/2*$B69*1/1000</f>
        <v>11904.439056153104</v>
      </c>
    </row>
    <row r="70" spans="1:6" ht="12.75">
      <c r="A70" s="160" t="s">
        <v>14</v>
      </c>
      <c r="B70" s="141">
        <v>270.08</v>
      </c>
      <c r="C70" s="49">
        <f>(S51+T51)/2*$B70*1/1000</f>
        <v>55131.180715586015</v>
      </c>
      <c r="D70" s="3">
        <f>(T51+U51)/2*$B70*1/1000</f>
        <v>47439.07459898566</v>
      </c>
      <c r="E70" s="3">
        <f>(U51+V51)/2*$B70*1/1000</f>
        <v>39155.03684775748</v>
      </c>
      <c r="F70" s="4">
        <f>(V51+W51)/2*$B70*1/1000</f>
        <v>31608.66712064927</v>
      </c>
    </row>
    <row r="71" spans="1:6" ht="12.75">
      <c r="A71" s="160" t="s">
        <v>15</v>
      </c>
      <c r="B71" s="141">
        <v>416.69</v>
      </c>
      <c r="C71" s="49">
        <f>(S52+T52)/2*$B71*1/1000</f>
        <v>92358.75539419103</v>
      </c>
      <c r="D71" s="3">
        <f>(T52+U52)/2*$B71*1/1000</f>
        <v>84931.33230888692</v>
      </c>
      <c r="E71" s="3">
        <f>(U52+V52)/2*$B71*1/1000</f>
        <v>73081.39889072753</v>
      </c>
      <c r="F71" s="4">
        <f>(V52+W52)/2*$B71*1/1000</f>
        <v>60319.57601705166</v>
      </c>
    </row>
    <row r="72" spans="1:6" ht="12.75">
      <c r="A72" s="160" t="s">
        <v>16</v>
      </c>
      <c r="B72" s="142">
        <v>326.42</v>
      </c>
      <c r="C72" s="49">
        <f>(S53+T53)/2*$B72*1/1000</f>
        <v>73504.83473027627</v>
      </c>
      <c r="D72" s="3">
        <f>(T53+U53)/2*$B72*1/1000</f>
        <v>72204.11910131066</v>
      </c>
      <c r="E72" s="3">
        <f>(U53+V53)/2*$B72*1/1000</f>
        <v>66397.51702251246</v>
      </c>
      <c r="F72" s="4">
        <f>(V53+W53)/2*$B72*1/1000</f>
        <v>57133.49002024739</v>
      </c>
    </row>
    <row r="73" spans="1:6" ht="12.75">
      <c r="A73" s="160" t="s">
        <v>17</v>
      </c>
      <c r="B73" s="142">
        <v>120.09</v>
      </c>
      <c r="C73" s="49">
        <f>(S54+T54)/2*$B73*1/1000</f>
        <v>24296.94723648674</v>
      </c>
      <c r="D73" s="3">
        <f>(T54+U54)/2*$B73*1/1000</f>
        <v>26949.253346108595</v>
      </c>
      <c r="E73" s="3">
        <f>(U54+V54)/2*$B73*1/1000</f>
        <v>26472.368864361717</v>
      </c>
      <c r="F73" s="4">
        <f>(V54+W54)/2*$B73*1/1000</f>
        <v>24343.4804575544</v>
      </c>
    </row>
    <row r="74" spans="1:6" ht="12.75">
      <c r="A74" s="160" t="s">
        <v>18</v>
      </c>
      <c r="B74" s="142">
        <v>20.51</v>
      </c>
      <c r="C74" s="49">
        <f>(S55+T55)/2*$B74*1/1000</f>
        <v>3794.671011563797</v>
      </c>
      <c r="D74" s="3">
        <f>(T55+U55)/2*$B74*1/1000</f>
        <v>4124.3237526070825</v>
      </c>
      <c r="E74" s="3">
        <f>(U55+V55)/2*$B74*1/1000</f>
        <v>4574.543649807636</v>
      </c>
      <c r="F74" s="4">
        <f>(V55+W55)/2*$B74*1/1000</f>
        <v>4493.594138900982</v>
      </c>
    </row>
    <row r="75" spans="1:6" ht="13.5" thickBot="1">
      <c r="A75" s="161" t="s">
        <v>19</v>
      </c>
      <c r="B75" s="143">
        <v>0.93</v>
      </c>
      <c r="C75" s="50">
        <f>(S56+T56)/2*$B75*1/1000</f>
        <v>176.7301282095677</v>
      </c>
      <c r="D75" s="11">
        <f>(T56+U56)/2*$B75*1/1000</f>
        <v>170.26336549569334</v>
      </c>
      <c r="E75" s="11">
        <f>(U56+V56)/2*$B75*1/1000</f>
        <v>185.0545779522851</v>
      </c>
      <c r="F75" s="12">
        <f>(V56+W56)/2*$B75*1/1000</f>
        <v>205.25552677680545</v>
      </c>
    </row>
    <row r="76" spans="1:6" ht="13.5" thickBot="1">
      <c r="A76" s="162" t="s">
        <v>245</v>
      </c>
      <c r="B76" s="133" t="s">
        <v>246</v>
      </c>
      <c r="C76" s="242">
        <f aca="true" t="shared" si="33" ref="C76:H76">SUM(C69:C75)</f>
        <v>267351.1669531542</v>
      </c>
      <c r="D76" s="155">
        <f t="shared" si="33"/>
        <v>250747.79293516505</v>
      </c>
      <c r="E76" s="155">
        <f t="shared" si="33"/>
        <v>221917.9905271208</v>
      </c>
      <c r="F76" s="156">
        <f t="shared" si="33"/>
        <v>190008.5023373336</v>
      </c>
    </row>
    <row r="77" spans="1:6" ht="12.75">
      <c r="A77" s="163" t="s">
        <v>248</v>
      </c>
      <c r="B77" s="131">
        <v>0.515</v>
      </c>
      <c r="C77" s="48">
        <f aca="true" t="shared" si="34" ref="C77:H77">$B$37*C76</f>
        <v>137685.8509808744</v>
      </c>
      <c r="D77" s="64">
        <f t="shared" si="34"/>
        <v>129135.11336161001</v>
      </c>
      <c r="E77" s="64">
        <f t="shared" si="34"/>
        <v>114287.76512146721</v>
      </c>
      <c r="F77" s="14">
        <f t="shared" si="34"/>
        <v>97854.3787037268</v>
      </c>
    </row>
    <row r="78" spans="1:6" ht="13.5" thickBot="1">
      <c r="A78" s="161" t="s">
        <v>247</v>
      </c>
      <c r="B78" s="132">
        <v>0.485</v>
      </c>
      <c r="C78" s="50">
        <f aca="true" t="shared" si="35" ref="C78:H78">$B$38*C76</f>
        <v>129665.31597227979</v>
      </c>
      <c r="D78" s="11">
        <f t="shared" si="35"/>
        <v>121612.67957355504</v>
      </c>
      <c r="E78" s="11">
        <f t="shared" si="35"/>
        <v>107630.22540565359</v>
      </c>
      <c r="F78" s="12">
        <f t="shared" si="35"/>
        <v>92154.1236336068</v>
      </c>
    </row>
    <row r="79" spans="1:6" ht="12.75">
      <c r="A79" s="236" t="s">
        <v>249</v>
      </c>
      <c r="B79" s="134">
        <f>E47/100000</f>
        <v>0.9925545369482833</v>
      </c>
      <c r="C79" s="48">
        <f aca="true" t="shared" si="36" ref="C79:H79">$B$39*C77</f>
        <v>137371.2388113831</v>
      </c>
      <c r="D79" s="64">
        <f t="shared" si="36"/>
        <v>128840.03962757874</v>
      </c>
      <c r="E79" s="64">
        <f t="shared" si="36"/>
        <v>114026.61757816466</v>
      </c>
      <c r="F79" s="14">
        <f t="shared" si="36"/>
        <v>97630.78144838879</v>
      </c>
    </row>
    <row r="80" spans="1:6" ht="13.5" thickBot="1">
      <c r="A80" s="237"/>
      <c r="B80" s="135">
        <f>Q47/100000</f>
        <v>0.9937614641370526</v>
      </c>
      <c r="C80" s="50">
        <f aca="true" t="shared" si="37" ref="C80:H80">$B$40*C78</f>
        <v>129448.12656802621</v>
      </c>
      <c r="D80" s="11">
        <f t="shared" si="37"/>
        <v>121408.97833526933</v>
      </c>
      <c r="E80" s="11">
        <f t="shared" si="37"/>
        <v>107449.94477809912</v>
      </c>
      <c r="F80" s="12">
        <f t="shared" si="37"/>
        <v>91999.76547652051</v>
      </c>
    </row>
    <row r="87" ht="12.75">
      <c r="K87" s="125"/>
    </row>
  </sheetData>
  <mergeCells count="18">
    <mergeCell ref="M2:P2"/>
    <mergeCell ref="A79:A80"/>
    <mergeCell ref="B27:B28"/>
    <mergeCell ref="A27:A28"/>
    <mergeCell ref="A44:D44"/>
    <mergeCell ref="G45:K45"/>
    <mergeCell ref="A2:D2"/>
    <mergeCell ref="C27:F27"/>
    <mergeCell ref="C67:F67"/>
    <mergeCell ref="B67:B68"/>
    <mergeCell ref="A67:A68"/>
    <mergeCell ref="G3:K3"/>
    <mergeCell ref="A39:A40"/>
    <mergeCell ref="A26:D26"/>
    <mergeCell ref="A66:D66"/>
    <mergeCell ref="S45:W45"/>
    <mergeCell ref="S3:W3"/>
    <mergeCell ref="M44:P44"/>
  </mergeCells>
  <printOptions/>
  <pageMargins left="0.75" right="0.75" top="1" bottom="1" header="0.4921259845" footer="0.4921259845"/>
  <pageSetup horizontalDpi="600" verticalDpi="600" orientation="portrait" paperSize="9" r:id="rId1"/>
  <ignoredErrors>
    <ignoredError sqref="A6:A7 M6:M7 A48:A49 M4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Ivanka</dc:creator>
  <cp:keywords/>
  <dc:description/>
  <cp:lastModifiedBy>snoopy</cp:lastModifiedBy>
  <dcterms:created xsi:type="dcterms:W3CDTF">2010-04-26T07:19:41Z</dcterms:created>
  <dcterms:modified xsi:type="dcterms:W3CDTF">2010-05-17T01:39:20Z</dcterms:modified>
  <cp:category/>
  <cp:version/>
  <cp:contentType/>
  <cp:contentStatus/>
</cp:coreProperties>
</file>