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0730" windowHeight="11760"/>
  </bookViews>
  <sheets>
    <sheet name="List1" sheetId="5" r:id="rId1"/>
  </sheets>
  <calcPr calcId="124519"/>
  <fileRecoveryPr repairLoad="1"/>
</workbook>
</file>

<file path=xl/calcChain.xml><?xml version="1.0" encoding="utf-8"?>
<calcChain xmlns="http://schemas.openxmlformats.org/spreadsheetml/2006/main">
  <c r="U24" i="5"/>
  <c r="N24"/>
  <c r="O24"/>
  <c r="P24"/>
  <c r="Q24"/>
  <c r="R24"/>
  <c r="S24"/>
  <c r="T24"/>
  <c r="M24"/>
  <c r="Q34"/>
  <c r="P34"/>
  <c r="O34"/>
  <c r="N34"/>
  <c r="M34"/>
  <c r="L34"/>
  <c r="K34"/>
  <c r="J34"/>
  <c r="R29"/>
  <c r="Q29"/>
  <c r="P29"/>
  <c r="O29"/>
  <c r="N29"/>
  <c r="M29"/>
  <c r="L29"/>
  <c r="K29"/>
  <c r="J29"/>
  <c r="I35"/>
  <c r="F50"/>
  <c r="F62"/>
  <c r="F74"/>
  <c r="F86"/>
  <c r="F98"/>
  <c r="F38"/>
  <c r="F26"/>
  <c r="F14"/>
  <c r="F2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H12" s="1"/>
  <c r="D97"/>
  <c r="D98"/>
  <c r="D99"/>
  <c r="D100"/>
  <c r="D101"/>
  <c r="D102"/>
  <c r="D103"/>
  <c r="D8"/>
  <c r="H3" l="1"/>
  <c r="H11"/>
  <c r="H7"/>
  <c r="I30"/>
  <c r="H6"/>
  <c r="H8"/>
  <c r="H4"/>
  <c r="H2"/>
  <c r="H9"/>
  <c r="H5"/>
  <c r="H13"/>
  <c r="H10"/>
  <c r="H14" l="1"/>
</calcChain>
</file>

<file path=xl/sharedStrings.xml><?xml version="1.0" encoding="utf-8"?>
<sst xmlns="http://schemas.openxmlformats.org/spreadsheetml/2006/main" count="57" uniqueCount="18">
  <si>
    <t>Dojížďka do okresu Praha-východ z HMP</t>
  </si>
  <si>
    <t>Vyjížďka z okresu Praha-východ do HMP</t>
  </si>
  <si>
    <t>Saldo vyjížďky za prací</t>
  </si>
  <si>
    <t>Saldo dojížďky za prací</t>
  </si>
  <si>
    <t>ROK</t>
  </si>
  <si>
    <t>MĚSÍC</t>
  </si>
  <si>
    <t>PNO</t>
  </si>
  <si>
    <t>*podíl nezaměstnaných osob</t>
  </si>
  <si>
    <r>
      <rPr>
        <i/>
        <sz val="11"/>
        <color theme="1"/>
        <rFont val="Calibri"/>
        <family val="2"/>
        <charset val="238"/>
        <scheme val="minor"/>
      </rPr>
      <t>PNO</t>
    </r>
    <r>
      <rPr>
        <sz val="11"/>
        <color theme="1"/>
        <rFont val="Calibri"/>
        <family val="2"/>
        <charset val="238"/>
        <scheme val="minor"/>
      </rPr>
      <t>* (v %)</t>
    </r>
  </si>
  <si>
    <t>Centrované klouzavé průměry</t>
  </si>
  <si>
    <t>-</t>
  </si>
  <si>
    <t>Průměrný měsíční index</t>
  </si>
  <si>
    <t>N</t>
  </si>
  <si>
    <t>Chronologický vážený průměr</t>
  </si>
  <si>
    <t>Délka intervalu</t>
  </si>
  <si>
    <t>.</t>
  </si>
  <si>
    <t>+</t>
  </si>
  <si>
    <t>přestupný rok</t>
  </si>
</sst>
</file>

<file path=xl/styles.xml><?xml version="1.0" encoding="utf-8"?>
<styleSheet xmlns="http://schemas.openxmlformats.org/spreadsheetml/2006/main">
  <numFmts count="5">
    <numFmt numFmtId="5" formatCode="#,##0\ &quot;Kč&quot;;\-#,##0\ &quot;Kč&quot;"/>
    <numFmt numFmtId="164" formatCode="0.0"/>
    <numFmt numFmtId="166" formatCode="0.000"/>
    <numFmt numFmtId="167" formatCode="0.000000"/>
    <numFmt numFmtId="168" formatCode="0.00000"/>
  </numFmts>
  <fonts count="8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gray0625">
        <fgColor indexed="8"/>
        <bgColor indexed="9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1">
    <xf numFmtId="0" fontId="0" fillId="0" borderId="0"/>
    <xf numFmtId="0" fontId="1" fillId="0" borderId="1" applyNumberFormat="0" applyFont="0" applyFill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2" fontId="1" fillId="0" borderId="0" applyFont="0" applyFill="0" applyBorder="0" applyAlignment="0" applyProtection="0"/>
    <xf numFmtId="3" fontId="1" fillId="2" borderId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Border="1"/>
    <xf numFmtId="0" fontId="4" fillId="0" borderId="0" xfId="0" applyFont="1"/>
    <xf numFmtId="0" fontId="0" fillId="0" borderId="0" xfId="0" applyFill="1" applyBorder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4" fontId="1" fillId="0" borderId="0" xfId="7" applyNumberFormat="1" applyFont="1" applyFill="1" applyBorder="1"/>
    <xf numFmtId="0" fontId="6" fillId="0" borderId="0" xfId="5" applyFont="1" applyFill="1" applyBorder="1" applyAlignment="1"/>
    <xf numFmtId="0" fontId="0" fillId="0" borderId="2" xfId="0" applyFill="1" applyBorder="1"/>
    <xf numFmtId="0" fontId="6" fillId="0" borderId="2" xfId="5" applyFont="1" applyFill="1" applyBorder="1" applyAlignment="1"/>
    <xf numFmtId="164" fontId="1" fillId="0" borderId="2" xfId="7" applyNumberFormat="1" applyFont="1" applyFill="1" applyBorder="1"/>
    <xf numFmtId="0" fontId="6" fillId="0" borderId="3" xfId="5" applyFont="1" applyFill="1" applyBorder="1" applyAlignment="1"/>
    <xf numFmtId="164" fontId="1" fillId="0" borderId="3" xfId="7" applyNumberFormat="1" applyFont="1" applyFill="1" applyBorder="1"/>
    <xf numFmtId="0" fontId="4" fillId="0" borderId="3" xfId="0" applyFont="1" applyFill="1" applyBorder="1"/>
    <xf numFmtId="0" fontId="4" fillId="0" borderId="0" xfId="0" applyFont="1" applyFill="1" applyBorder="1"/>
    <xf numFmtId="0" fontId="4" fillId="0" borderId="2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2" xfId="0" applyBorder="1"/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0" borderId="0" xfId="0" applyNumberFormat="1"/>
    <xf numFmtId="164" fontId="0" fillId="0" borderId="0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4" fillId="3" borderId="0" xfId="0" applyFont="1" applyFill="1" applyBorder="1"/>
    <xf numFmtId="0" fontId="5" fillId="0" borderId="0" xfId="0" applyFont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2" fontId="0" fillId="0" borderId="3" xfId="0" applyNumberFormat="1" applyBorder="1"/>
    <xf numFmtId="166" fontId="0" fillId="0" borderId="0" xfId="0" applyNumberFormat="1" applyBorder="1"/>
    <xf numFmtId="166" fontId="0" fillId="0" borderId="2" xfId="0" applyNumberFormat="1" applyBorder="1"/>
    <xf numFmtId="0" fontId="0" fillId="3" borderId="0" xfId="0" applyFill="1"/>
  </cellXfs>
  <cellStyles count="11">
    <cellStyle name="Celkem 2" xfId="1"/>
    <cellStyle name="Datum" xfId="2"/>
    <cellStyle name="Finanční0" xfId="3"/>
    <cellStyle name="Měna0" xfId="4"/>
    <cellStyle name="normální" xfId="0" builtinId="0"/>
    <cellStyle name="Normální 2" xfId="5"/>
    <cellStyle name="normální 2 2" xfId="6"/>
    <cellStyle name="Pevný" xfId="7"/>
    <cellStyle name="vzorce" xfId="8"/>
    <cellStyle name="Záhlaví 1" xfId="9"/>
    <cellStyle name="Záhlaví 2" xfId="1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1"/>
  <sheetViews>
    <sheetView tabSelected="1" topLeftCell="E7" zoomScale="70" zoomScaleNormal="70" workbookViewId="0">
      <selection activeCell="G32" sqref="G32"/>
    </sheetView>
  </sheetViews>
  <sheetFormatPr defaultRowHeight="15"/>
  <cols>
    <col min="3" max="3" width="11.28515625" customWidth="1"/>
    <col min="4" max="4" width="21.42578125" customWidth="1"/>
    <col min="5" max="5" width="18.28515625" customWidth="1"/>
    <col min="6" max="6" width="14.85546875" customWidth="1"/>
    <col min="7" max="7" width="18.28515625" customWidth="1"/>
    <col min="8" max="8" width="17.5703125" customWidth="1"/>
  </cols>
  <sheetData>
    <row r="1" spans="1:8" ht="30.75" thickBot="1">
      <c r="A1" s="18" t="s">
        <v>4</v>
      </c>
      <c r="B1" s="18" t="s">
        <v>5</v>
      </c>
      <c r="C1" s="18" t="s">
        <v>8</v>
      </c>
      <c r="D1" s="17" t="s">
        <v>9</v>
      </c>
      <c r="E1" s="31" t="s">
        <v>14</v>
      </c>
      <c r="F1" s="32" t="s">
        <v>13</v>
      </c>
      <c r="G1" s="18" t="s">
        <v>5</v>
      </c>
      <c r="H1" s="17" t="s">
        <v>11</v>
      </c>
    </row>
    <row r="2" spans="1:8">
      <c r="A2" s="14">
        <v>2009</v>
      </c>
      <c r="B2" s="12">
        <v>1</v>
      </c>
      <c r="C2" s="13">
        <v>1.6448532012734347</v>
      </c>
      <c r="D2" s="21"/>
      <c r="F2" s="25">
        <f>((SUM(C2:C3)*E3/2)+(SUM(C3:C4)*E4/2)+(SUM(C4:C5)*E5/2)+(SUM(C5:C6)*E6/2)+(SUM(C6:C7)*E7/2)+(SUM(C7:C8)*E8/2)+(SUM(C8:C9)*E9/2)+(SUM(C9:C10)*E10/2)+(SUM(C10:C11)*E11/2)+(SUM(C11:C12)*E12/2)+(SUM(C12:C13)*E13/2))/(SUM(E2:E13))</f>
        <v>2.2995690983521375</v>
      </c>
      <c r="G2" s="12">
        <v>1</v>
      </c>
      <c r="H2" s="25">
        <f>AVERAGE(D14,D26,D38,D50,D62,D74,D86,D98)</f>
        <v>2.8466474851540093</v>
      </c>
    </row>
    <row r="3" spans="1:8">
      <c r="A3" s="15"/>
      <c r="B3" s="8">
        <v>2</v>
      </c>
      <c r="C3" s="7">
        <v>1.7834170228659167</v>
      </c>
      <c r="D3" s="22"/>
      <c r="E3">
        <v>28</v>
      </c>
      <c r="G3" s="8">
        <v>2</v>
      </c>
      <c r="H3" s="25">
        <f>AVERAGE(D15,D27,D39,D51,D63,D75,D87,D99)</f>
        <v>2.8378361790696531</v>
      </c>
    </row>
    <row r="4" spans="1:8">
      <c r="A4" s="15"/>
      <c r="B4" s="8">
        <v>3</v>
      </c>
      <c r="C4" s="7">
        <v>2.0297741591748482</v>
      </c>
      <c r="D4" s="22"/>
      <c r="E4">
        <v>31</v>
      </c>
      <c r="G4" s="8">
        <v>3</v>
      </c>
      <c r="H4" s="25">
        <f>AVERAGE(D16,D28,D40,D52,D64,D76,D88,D100)</f>
        <v>2.8271867492708784</v>
      </c>
    </row>
    <row r="5" spans="1:8">
      <c r="A5" s="15"/>
      <c r="B5" s="8">
        <v>4</v>
      </c>
      <c r="C5" s="7">
        <v>2.1449475646210105</v>
      </c>
      <c r="D5" s="22"/>
      <c r="E5">
        <v>30</v>
      </c>
      <c r="G5" s="8">
        <v>4</v>
      </c>
      <c r="H5" s="25">
        <f>AVERAGE(D17,D29,D41,D53,D65,D77,D89,D101)</f>
        <v>2.8145273736469201</v>
      </c>
    </row>
    <row r="6" spans="1:8">
      <c r="A6" s="15"/>
      <c r="B6" s="8">
        <v>5</v>
      </c>
      <c r="C6" s="7">
        <v>2.1722989509810069</v>
      </c>
      <c r="D6" s="22"/>
      <c r="E6">
        <v>31</v>
      </c>
      <c r="G6" s="8">
        <v>5</v>
      </c>
      <c r="H6" s="25">
        <f>AVERAGE(D18,D30,D42,D54,D66,D78,D90,D102)</f>
        <v>2.8005484802043124</v>
      </c>
    </row>
    <row r="7" spans="1:8">
      <c r="A7" s="15"/>
      <c r="B7" s="8">
        <v>6</v>
      </c>
      <c r="C7" s="7">
        <v>2.1587014959062647</v>
      </c>
      <c r="D7" s="22"/>
      <c r="E7">
        <v>30</v>
      </c>
      <c r="G7" s="8">
        <v>6</v>
      </c>
      <c r="H7" s="25">
        <f>AVERAGE(D19,D31,D43,D55,D67,D79,D91,D103)</f>
        <v>2.7857234413905605</v>
      </c>
    </row>
    <row r="8" spans="1:8">
      <c r="A8" s="15"/>
      <c r="B8" s="8">
        <v>7</v>
      </c>
      <c r="C8" s="7">
        <v>2.3237114241511274</v>
      </c>
      <c r="D8" s="26">
        <f>0.5*((SUM(C2:C13)/12)+(SUM(C3:C14)/12))</f>
        <v>2.3471152104910615</v>
      </c>
      <c r="E8">
        <v>31</v>
      </c>
      <c r="G8" s="8">
        <v>7</v>
      </c>
      <c r="H8" s="25">
        <f>AVERAGE(D20,D32,D44,D56,D68,D80,D92,D104)</f>
        <v>2.9499627588625463</v>
      </c>
    </row>
    <row r="9" spans="1:8">
      <c r="A9" s="15"/>
      <c r="B9" s="8">
        <v>8</v>
      </c>
      <c r="C9" s="7">
        <v>2.438153167864141</v>
      </c>
      <c r="D9" s="26">
        <f t="shared" ref="D9:D72" si="0">0.5*((SUM(C3:C14)/12)+(SUM(C4:C15)/12))</f>
        <v>2.4586360072084896</v>
      </c>
      <c r="E9">
        <v>31</v>
      </c>
      <c r="G9" s="8">
        <v>8</v>
      </c>
      <c r="H9" s="25">
        <f>AVERAGE(D21,D33,D45,D57,D69,D81,D93,D105)</f>
        <v>2.9350922870714671</v>
      </c>
    </row>
    <row r="10" spans="1:8">
      <c r="A10" s="15"/>
      <c r="B10" s="8">
        <v>9</v>
      </c>
      <c r="C10" s="7">
        <v>2.6066688380425047</v>
      </c>
      <c r="D10" s="26">
        <f t="shared" si="0"/>
        <v>2.5550369174070289</v>
      </c>
      <c r="E10">
        <v>30</v>
      </c>
      <c r="G10" s="8">
        <v>9</v>
      </c>
      <c r="H10" s="25">
        <f>AVERAGE(D22,D34,D46,D58,D70,D82,D94,D106)</f>
        <v>2.9190915374712096</v>
      </c>
    </row>
    <row r="11" spans="1:8" ht="30.75" customHeight="1">
      <c r="A11" s="15"/>
      <c r="B11" s="8">
        <v>10</v>
      </c>
      <c r="C11" s="7">
        <v>2.6829218775377619</v>
      </c>
      <c r="D11" s="26">
        <f t="shared" si="0"/>
        <v>2.6339479489415236</v>
      </c>
      <c r="E11">
        <v>31</v>
      </c>
      <c r="G11" s="8">
        <v>10</v>
      </c>
      <c r="H11" s="25">
        <f>AVERAGE(D23,D35,D47,D59,D71,D83,D95,D107)</f>
        <v>2.9020358506124628</v>
      </c>
    </row>
    <row r="12" spans="1:8">
      <c r="A12" s="15"/>
      <c r="B12" s="8">
        <v>11</v>
      </c>
      <c r="C12" s="7">
        <v>2.6768990898138121</v>
      </c>
      <c r="D12" s="26">
        <f t="shared" si="0"/>
        <v>2.703691990602743</v>
      </c>
      <c r="E12">
        <v>30</v>
      </c>
      <c r="G12" s="8">
        <v>11</v>
      </c>
      <c r="H12" s="25">
        <f>AVERAGE(D24,D36,D48,D60,D72,D84,D96,D108)</f>
        <v>2.8843111707575457</v>
      </c>
    </row>
    <row r="13" spans="1:8" ht="15.75" thickBot="1">
      <c r="A13" s="16"/>
      <c r="B13" s="10">
        <v>12</v>
      </c>
      <c r="C13" s="11">
        <v>2.8139445689254932</v>
      </c>
      <c r="D13" s="26">
        <f t="shared" si="0"/>
        <v>2.7693811893380174</v>
      </c>
      <c r="E13">
        <v>31</v>
      </c>
      <c r="G13" s="10">
        <v>12</v>
      </c>
      <c r="H13" s="25">
        <f>AVERAGE(D25,D37,D49,D61,D73,D85,D97,D109)</f>
        <v>2.8665380608325748</v>
      </c>
    </row>
    <row r="14" spans="1:8">
      <c r="A14" s="15">
        <v>2010</v>
      </c>
      <c r="B14" s="8">
        <v>1</v>
      </c>
      <c r="C14" s="7">
        <v>3.0230355307442713</v>
      </c>
      <c r="D14" s="27">
        <f t="shared" si="0"/>
        <v>2.8323128350472695</v>
      </c>
      <c r="E14" s="19">
        <v>31</v>
      </c>
      <c r="F14" s="33">
        <f>((SUM(C13:C14)*E14/2)+(SUM(C14:C15)*E15/2)+(SUM(C15:C16)*E16/2)+(SUM(C16:C17)*E17/2)+(SUM(C17:C18)*E18/2)+(SUM(C18:C19)*E19/2)+(SUM(C19:C20)*E20/2)+(SUM(C20:C21)*E21/2)+(SUM(C21:C22)*E22/2)+(SUM(C22:C23)*E23/2)+(SUM(C23:C24)*E24/2)+(SUM(C24:C25)*E25/2))/(SUM(E14:E25))</f>
        <v>3.0114934937074147</v>
      </c>
      <c r="H14" s="25">
        <f>AVERAGE(H2:H13)</f>
        <v>2.8641251145286781</v>
      </c>
    </row>
    <row r="15" spans="1:8">
      <c r="A15" s="15"/>
      <c r="B15" s="8">
        <v>2</v>
      </c>
      <c r="C15" s="7">
        <v>3.0817338146133504</v>
      </c>
      <c r="D15" s="26">
        <f t="shared" si="0"/>
        <v>2.8872765755515211</v>
      </c>
      <c r="E15" s="1">
        <v>28</v>
      </c>
      <c r="F15" s="34"/>
    </row>
    <row r="16" spans="1:8">
      <c r="A16" s="15"/>
      <c r="B16" s="8">
        <v>3</v>
      </c>
      <c r="C16" s="7">
        <v>3.0450792121923564</v>
      </c>
      <c r="D16" s="26">
        <f t="shared" si="0"/>
        <v>2.9282922133568503</v>
      </c>
      <c r="E16" s="1">
        <v>31</v>
      </c>
      <c r="F16" s="34"/>
    </row>
    <row r="17" spans="1:21">
      <c r="A17" s="15"/>
      <c r="B17" s="8">
        <v>4</v>
      </c>
      <c r="C17" s="7">
        <v>3.0235072684313806</v>
      </c>
      <c r="D17" s="26">
        <f t="shared" si="0"/>
        <v>2.9560904754231467</v>
      </c>
      <c r="E17" s="1">
        <v>30</v>
      </c>
      <c r="F17" s="34"/>
    </row>
    <row r="18" spans="1:21">
      <c r="A18" s="15"/>
      <c r="B18" s="8">
        <v>5</v>
      </c>
      <c r="C18" s="7">
        <v>2.9675962470398978</v>
      </c>
      <c r="D18" s="26">
        <f t="shared" si="0"/>
        <v>2.9806646263633825</v>
      </c>
      <c r="E18" s="1">
        <v>31</v>
      </c>
      <c r="F18" s="34"/>
    </row>
    <row r="19" spans="1:21">
      <c r="A19" s="15"/>
      <c r="B19" s="8">
        <v>6</v>
      </c>
      <c r="C19" s="7">
        <v>2.9399449694939586</v>
      </c>
      <c r="D19" s="26">
        <f t="shared" si="0"/>
        <v>3.0116390914553692</v>
      </c>
      <c r="E19" s="1">
        <v>30</v>
      </c>
      <c r="F19" s="34"/>
    </row>
    <row r="20" spans="1:21">
      <c r="A20" s="15"/>
      <c r="B20" s="8">
        <v>7</v>
      </c>
      <c r="C20" s="7">
        <v>3.0528274475855004</v>
      </c>
      <c r="D20" s="26">
        <f t="shared" si="0"/>
        <v>3.038232520730233</v>
      </c>
      <c r="E20" s="1">
        <v>31</v>
      </c>
      <c r="F20" s="34"/>
    </row>
    <row r="21" spans="1:21">
      <c r="A21" s="15"/>
      <c r="B21" s="8">
        <v>8</v>
      </c>
      <c r="C21" s="7">
        <v>3.0281669165318057</v>
      </c>
      <c r="D21" s="26">
        <f t="shared" si="0"/>
        <v>3.0535623500346301</v>
      </c>
      <c r="E21" s="1">
        <v>31</v>
      </c>
      <c r="F21" s="34"/>
      <c r="M21" s="2">
        <v>2009</v>
      </c>
      <c r="N21" s="2">
        <v>2010</v>
      </c>
      <c r="O21" s="2">
        <v>2011</v>
      </c>
      <c r="P21" s="2">
        <v>2012</v>
      </c>
      <c r="Q21" s="2">
        <v>2013</v>
      </c>
      <c r="R21" s="2">
        <v>2014</v>
      </c>
      <c r="S21" s="2">
        <v>2015</v>
      </c>
      <c r="T21" s="2">
        <v>2016</v>
      </c>
      <c r="U21" s="2">
        <v>2017</v>
      </c>
    </row>
    <row r="22" spans="1:21">
      <c r="A22" s="15"/>
      <c r="B22" s="8">
        <v>9</v>
      </c>
      <c r="C22" s="7">
        <v>3.0010303967027303</v>
      </c>
      <c r="D22" s="26">
        <f t="shared" si="0"/>
        <v>3.0610418443529781</v>
      </c>
      <c r="E22" s="1">
        <v>30</v>
      </c>
      <c r="F22" s="34"/>
      <c r="I22" s="2" t="s">
        <v>0</v>
      </c>
      <c r="M22">
        <v>6.1</v>
      </c>
      <c r="N22">
        <v>5.6</v>
      </c>
      <c r="O22">
        <v>7.4</v>
      </c>
      <c r="P22">
        <v>5.7</v>
      </c>
      <c r="Q22">
        <v>6.4</v>
      </c>
      <c r="R22">
        <v>7.3</v>
      </c>
      <c r="S22">
        <v>6.9</v>
      </c>
      <c r="T22">
        <v>6.2</v>
      </c>
      <c r="U22">
        <v>7.7</v>
      </c>
    </row>
    <row r="23" spans="1:21">
      <c r="A23" s="15"/>
      <c r="B23" s="8">
        <v>10</v>
      </c>
      <c r="C23" s="7">
        <v>2.9557186084686431</v>
      </c>
      <c r="D23" s="26">
        <f t="shared" si="0"/>
        <v>3.0623283399502901</v>
      </c>
      <c r="E23" s="1">
        <v>31</v>
      </c>
      <c r="F23" s="34"/>
      <c r="I23" s="2" t="s">
        <v>1</v>
      </c>
      <c r="M23">
        <v>21.4</v>
      </c>
      <c r="N23">
        <v>23.6</v>
      </c>
      <c r="O23">
        <v>27.3</v>
      </c>
      <c r="P23">
        <v>29.8</v>
      </c>
      <c r="Q23">
        <v>30.8</v>
      </c>
      <c r="R23">
        <v>33.4</v>
      </c>
      <c r="S23">
        <v>41.3</v>
      </c>
      <c r="T23">
        <v>30.5</v>
      </c>
      <c r="U23">
        <v>25.1</v>
      </c>
    </row>
    <row r="24" spans="1:21">
      <c r="A24" s="15"/>
      <c r="B24" s="8">
        <v>11</v>
      </c>
      <c r="C24" s="7">
        <v>2.9938819814485891</v>
      </c>
      <c r="D24" s="26">
        <f t="shared" si="0"/>
        <v>3.0583482835350519</v>
      </c>
      <c r="E24" s="1">
        <v>30</v>
      </c>
      <c r="F24" s="34"/>
      <c r="I24" s="2" t="s">
        <v>2</v>
      </c>
      <c r="M24">
        <f>M22-M23</f>
        <v>-15.299999999999999</v>
      </c>
      <c r="N24">
        <f>N22-N23</f>
        <v>-18</v>
      </c>
      <c r="O24">
        <f>O22-O23</f>
        <v>-19.899999999999999</v>
      </c>
      <c r="P24">
        <f>P22-P23</f>
        <v>-24.1</v>
      </c>
      <c r="Q24">
        <f>Q22-Q23</f>
        <v>-24.4</v>
      </c>
      <c r="R24">
        <f>R22-R23</f>
        <v>-26.099999999999998</v>
      </c>
      <c r="S24">
        <f>S22-S23</f>
        <v>-34.4</v>
      </c>
      <c r="T24">
        <f>T22-T23</f>
        <v>-24.3</v>
      </c>
      <c r="U24">
        <f>U22-U23</f>
        <v>-17.400000000000002</v>
      </c>
    </row>
    <row r="25" spans="1:21" ht="15.75" thickBot="1">
      <c r="A25" s="15"/>
      <c r="B25" s="8">
        <v>12</v>
      </c>
      <c r="C25" s="7">
        <v>3.2403488394983957</v>
      </c>
      <c r="D25" s="26">
        <f t="shared" si="0"/>
        <v>3.0507329298321659</v>
      </c>
      <c r="E25" s="20">
        <v>31</v>
      </c>
      <c r="F25" s="35"/>
    </row>
    <row r="26" spans="1:21">
      <c r="A26" s="14">
        <v>2011</v>
      </c>
      <c r="B26" s="12">
        <v>1</v>
      </c>
      <c r="C26" s="13">
        <v>3.2348735627681036</v>
      </c>
      <c r="D26" s="27">
        <f t="shared" si="0"/>
        <v>3.0425545831399639</v>
      </c>
      <c r="E26">
        <v>31</v>
      </c>
      <c r="F26" s="25">
        <f t="shared" ref="F26:F74" si="1">((SUM(C25:C26)*E26/2)+(SUM(C26:C27)*E27/2)+(SUM(C27:C28)*E28/2)+(SUM(C28:C29)*E29/2)+(SUM(C29:C30)*E30/2)+(SUM(C30:C31)*E31/2)+(SUM(C31:C32)*E32/2)+(SUM(C32:C33)*E33/2)+(SUM(C33:C34)*E34/2)+(SUM(C34:C35)*E35/2)+(SUM(C35:C36)*E36/2)+(SUM(C36:C37)*E37/2))/(SUM(E26:E37))</f>
        <v>2.9237514355828478</v>
      </c>
    </row>
    <row r="27" spans="1:21">
      <c r="A27" s="15"/>
      <c r="B27" s="8">
        <v>2</v>
      </c>
      <c r="C27" s="7">
        <v>3.2378116858950499</v>
      </c>
      <c r="D27" s="26">
        <f t="shared" si="0"/>
        <v>3.0282394334947536</v>
      </c>
      <c r="E27">
        <v>28</v>
      </c>
      <c r="F27" s="4"/>
      <c r="J27" s="2">
        <v>2009</v>
      </c>
      <c r="K27" s="2">
        <v>2010</v>
      </c>
      <c r="L27" s="2">
        <v>2011</v>
      </c>
      <c r="M27" s="2">
        <v>2012</v>
      </c>
      <c r="N27" s="2">
        <v>2013</v>
      </c>
      <c r="O27" s="2">
        <v>2014</v>
      </c>
      <c r="P27" s="2">
        <v>2015</v>
      </c>
      <c r="Q27" s="2">
        <v>2016</v>
      </c>
      <c r="R27" s="2">
        <v>2017</v>
      </c>
    </row>
    <row r="28" spans="1:21">
      <c r="A28" s="15"/>
      <c r="B28" s="8">
        <v>3</v>
      </c>
      <c r="C28" s="7">
        <v>3.0685092045510034</v>
      </c>
      <c r="D28" s="26">
        <f t="shared" si="0"/>
        <v>3.0077107658780218</v>
      </c>
      <c r="E28">
        <v>31</v>
      </c>
      <c r="F28" s="4"/>
      <c r="I28" s="2" t="s">
        <v>3</v>
      </c>
      <c r="J28">
        <v>-15.3</v>
      </c>
      <c r="K28">
        <v>-18</v>
      </c>
      <c r="L28">
        <v>-19.899999999999999</v>
      </c>
      <c r="M28">
        <v>-24.1</v>
      </c>
      <c r="N28">
        <v>-24.4</v>
      </c>
      <c r="O28">
        <v>-26.1</v>
      </c>
      <c r="P28">
        <v>-34.4</v>
      </c>
      <c r="Q28">
        <v>-24.3</v>
      </c>
      <c r="R28">
        <v>-17.399999999999999</v>
      </c>
    </row>
    <row r="29" spans="1:21">
      <c r="A29" s="15"/>
      <c r="B29" s="8">
        <v>4</v>
      </c>
      <c r="C29" s="7">
        <v>3.0309531704082229</v>
      </c>
      <c r="D29" s="26">
        <f t="shared" si="0"/>
        <v>2.9845350928770569</v>
      </c>
      <c r="E29">
        <v>30</v>
      </c>
      <c r="F29" s="4"/>
      <c r="I29" s="30" t="s">
        <v>6</v>
      </c>
      <c r="J29">
        <f>2.3/100</f>
        <v>2.3E-2</v>
      </c>
      <c r="K29">
        <f>3.01/100</f>
        <v>3.0099999999999998E-2</v>
      </c>
      <c r="L29">
        <f>2.92/100</f>
        <v>2.92E-2</v>
      </c>
      <c r="M29">
        <f>2.87/100</f>
        <v>2.87E-2</v>
      </c>
      <c r="N29">
        <f>3.37/100</f>
        <v>3.3700000000000001E-2</v>
      </c>
      <c r="O29">
        <f>3.46/100</f>
        <v>3.4599999999999999E-2</v>
      </c>
      <c r="P29">
        <f>2.91/100</f>
        <v>2.9100000000000001E-2</v>
      </c>
      <c r="Q29">
        <f>2.18/100</f>
        <v>2.18E-2</v>
      </c>
      <c r="R29">
        <f>1.54/100</f>
        <v>1.54E-2</v>
      </c>
    </row>
    <row r="30" spans="1:21">
      <c r="A30" s="15"/>
      <c r="B30" s="8">
        <v>5</v>
      </c>
      <c r="C30" s="7">
        <v>2.8646289910973448</v>
      </c>
      <c r="D30" s="26">
        <f t="shared" si="0"/>
        <v>2.9595855214795281</v>
      </c>
      <c r="E30">
        <v>31</v>
      </c>
      <c r="F30" s="4"/>
      <c r="I30">
        <f>CORREL(J28:R28,J29:R29)</f>
        <v>-0.44407622368126631</v>
      </c>
      <c r="J30" t="s">
        <v>15</v>
      </c>
      <c r="K30" t="s">
        <v>10</v>
      </c>
      <c r="L30" t="s">
        <v>10</v>
      </c>
      <c r="M30" t="s">
        <v>10</v>
      </c>
      <c r="N30" t="s">
        <v>10</v>
      </c>
      <c r="O30" t="s">
        <v>10</v>
      </c>
      <c r="P30" t="s">
        <v>10</v>
      </c>
      <c r="Q30" t="s">
        <v>16</v>
      </c>
      <c r="R30" t="s">
        <v>16</v>
      </c>
    </row>
    <row r="31" spans="1:21">
      <c r="A31" s="15"/>
      <c r="B31" s="8">
        <v>6</v>
      </c>
      <c r="C31" s="7">
        <v>2.860143736567244</v>
      </c>
      <c r="D31" s="26">
        <f t="shared" si="0"/>
        <v>2.9253604287512127</v>
      </c>
      <c r="E31">
        <v>30</v>
      </c>
      <c r="F31" s="4"/>
      <c r="J31" t="s">
        <v>15</v>
      </c>
      <c r="K31" t="s">
        <v>16</v>
      </c>
      <c r="L31" t="s">
        <v>10</v>
      </c>
      <c r="M31" t="s">
        <v>10</v>
      </c>
      <c r="N31" t="s">
        <v>16</v>
      </c>
      <c r="O31" t="s">
        <v>16</v>
      </c>
      <c r="P31" t="s">
        <v>10</v>
      </c>
      <c r="Q31" t="s">
        <v>10</v>
      </c>
      <c r="R31" t="s">
        <v>10</v>
      </c>
    </row>
    <row r="32" spans="1:21">
      <c r="A32" s="15"/>
      <c r="B32" s="8">
        <v>7</v>
      </c>
      <c r="C32" s="7">
        <v>2.9363483598993696</v>
      </c>
      <c r="D32" s="26">
        <f t="shared" si="0"/>
        <v>2.8881591274378211</v>
      </c>
      <c r="E32">
        <v>31</v>
      </c>
      <c r="F32" s="4"/>
      <c r="J32" s="2">
        <v>2009</v>
      </c>
      <c r="K32" s="2">
        <v>2010</v>
      </c>
      <c r="L32" s="2">
        <v>2011</v>
      </c>
      <c r="M32" s="2">
        <v>2012</v>
      </c>
      <c r="N32" s="2">
        <v>2013</v>
      </c>
      <c r="O32" s="2">
        <v>2014</v>
      </c>
      <c r="P32" s="2">
        <v>2015</v>
      </c>
      <c r="Q32" s="2">
        <v>2016</v>
      </c>
      <c r="R32" s="2"/>
    </row>
    <row r="33" spans="1:20">
      <c r="A33" s="15"/>
      <c r="B33" s="8">
        <v>8</v>
      </c>
      <c r="C33" s="7">
        <v>2.8010824127328982</v>
      </c>
      <c r="D33" s="26">
        <f t="shared" si="0"/>
        <v>2.8587574489208052</v>
      </c>
      <c r="E33">
        <v>31</v>
      </c>
      <c r="F33" s="4"/>
      <c r="I33" s="2" t="s">
        <v>3</v>
      </c>
      <c r="J33">
        <v>-15.3</v>
      </c>
      <c r="K33">
        <v>-18</v>
      </c>
      <c r="L33">
        <v>-19.899999999999999</v>
      </c>
      <c r="M33">
        <v>-24.1</v>
      </c>
      <c r="N33">
        <v>-24.4</v>
      </c>
      <c r="O33">
        <v>-26.1</v>
      </c>
      <c r="P33">
        <v>-34.4</v>
      </c>
      <c r="Q33">
        <v>-24.3</v>
      </c>
    </row>
    <row r="34" spans="1:20">
      <c r="A34" s="15"/>
      <c r="B34" s="8">
        <v>9</v>
      </c>
      <c r="C34" s="7">
        <v>2.7354268777000716</v>
      </c>
      <c r="D34" s="26">
        <f t="shared" si="0"/>
        <v>2.8410382632656113</v>
      </c>
      <c r="E34">
        <v>30</v>
      </c>
      <c r="F34" s="4"/>
      <c r="I34" s="30" t="s">
        <v>6</v>
      </c>
      <c r="J34">
        <f>3.01/100</f>
        <v>3.0099999999999998E-2</v>
      </c>
      <c r="K34">
        <f>2.92/100</f>
        <v>2.92E-2</v>
      </c>
      <c r="L34">
        <f>2.87/100</f>
        <v>2.87E-2</v>
      </c>
      <c r="M34">
        <f>3.37/100</f>
        <v>3.3700000000000001E-2</v>
      </c>
      <c r="N34">
        <f>3.46/100</f>
        <v>3.4599999999999999E-2</v>
      </c>
      <c r="O34">
        <f>2.91/100</f>
        <v>2.9100000000000001E-2</v>
      </c>
      <c r="P34">
        <f>2.18/100</f>
        <v>2.18E-2</v>
      </c>
      <c r="Q34">
        <f>1.54/100</f>
        <v>1.54E-2</v>
      </c>
    </row>
    <row r="35" spans="1:20">
      <c r="A35" s="15"/>
      <c r="B35" s="8">
        <v>10</v>
      </c>
      <c r="C35" s="7">
        <v>2.6651059754481343</v>
      </c>
      <c r="D35" s="26">
        <f t="shared" si="0"/>
        <v>2.8281518065955238</v>
      </c>
      <c r="E35">
        <v>31</v>
      </c>
      <c r="F35" s="4"/>
      <c r="I35" s="6">
        <f>CORREL(J33:Q33,J34:Q34)</f>
        <v>0.35653570211055652</v>
      </c>
      <c r="J35" t="s">
        <v>15</v>
      </c>
      <c r="K35" t="s">
        <v>10</v>
      </c>
      <c r="L35" t="s">
        <v>10</v>
      </c>
      <c r="M35" t="s">
        <v>10</v>
      </c>
      <c r="N35" t="s">
        <v>10</v>
      </c>
      <c r="O35" t="s">
        <v>10</v>
      </c>
      <c r="P35" t="s">
        <v>10</v>
      </c>
      <c r="Q35" t="s">
        <v>16</v>
      </c>
      <c r="T35" s="6"/>
    </row>
    <row r="36" spans="1:20">
      <c r="A36" s="15"/>
      <c r="B36" s="8">
        <v>11</v>
      </c>
      <c r="C36" s="7">
        <v>2.6857049009284037</v>
      </c>
      <c r="D36" s="26">
        <f t="shared" si="0"/>
        <v>2.8140276345489923</v>
      </c>
      <c r="E36">
        <v>30</v>
      </c>
      <c r="F36" s="4"/>
      <c r="J36" t="s">
        <v>15</v>
      </c>
      <c r="K36" t="s">
        <v>10</v>
      </c>
      <c r="L36" t="s">
        <v>10</v>
      </c>
      <c r="M36" t="s">
        <v>16</v>
      </c>
      <c r="N36" t="s">
        <v>16</v>
      </c>
      <c r="O36" t="s">
        <v>10</v>
      </c>
      <c r="P36" t="s">
        <v>10</v>
      </c>
      <c r="Q36" t="s">
        <v>10</v>
      </c>
      <c r="T36" s="6"/>
    </row>
    <row r="37" spans="1:20" ht="15.75" thickBot="1">
      <c r="A37" s="16"/>
      <c r="B37" s="10">
        <v>12</v>
      </c>
      <c r="C37" s="11">
        <v>2.7271236945390025</v>
      </c>
      <c r="D37" s="28">
        <f t="shared" si="0"/>
        <v>2.8010971794815349</v>
      </c>
      <c r="E37">
        <v>31</v>
      </c>
      <c r="F37" s="4"/>
    </row>
    <row r="38" spans="1:20">
      <c r="A38" s="29">
        <v>2012</v>
      </c>
      <c r="B38" s="8">
        <v>1</v>
      </c>
      <c r="C38" s="7">
        <v>2.8552674762061043</v>
      </c>
      <c r="D38" s="26">
        <f t="shared" si="0"/>
        <v>2.7892609666413484</v>
      </c>
      <c r="E38" s="19">
        <v>31</v>
      </c>
      <c r="F38" s="33">
        <f t="shared" si="1"/>
        <v>2.8723890370463092</v>
      </c>
    </row>
    <row r="39" spans="1:20">
      <c r="A39" s="15"/>
      <c r="B39" s="8">
        <v>2</v>
      </c>
      <c r="C39" s="7">
        <v>2.9117774880486746</v>
      </c>
      <c r="D39" s="26">
        <f t="shared" si="0"/>
        <v>2.7871216798182257</v>
      </c>
      <c r="E39" s="1">
        <v>29</v>
      </c>
      <c r="F39" s="34"/>
    </row>
    <row r="40" spans="1:20">
      <c r="A40" s="15"/>
      <c r="B40" s="8">
        <v>3</v>
      </c>
      <c r="C40" s="7">
        <v>2.9692829466727222</v>
      </c>
      <c r="D40" s="26">
        <f t="shared" si="0"/>
        <v>2.7990473497444031</v>
      </c>
      <c r="E40" s="1">
        <v>31</v>
      </c>
      <c r="F40" s="34"/>
    </row>
    <row r="41" spans="1:20">
      <c r="A41" s="15"/>
      <c r="B41" s="8">
        <v>4</v>
      </c>
      <c r="C41" s="7">
        <v>2.8209044682044047</v>
      </c>
      <c r="D41" s="26">
        <f t="shared" si="0"/>
        <v>2.8206547322698059</v>
      </c>
      <c r="E41" s="1">
        <v>30</v>
      </c>
      <c r="F41" s="34"/>
      <c r="J41" s="5"/>
      <c r="L41" s="4"/>
    </row>
    <row r="42" spans="1:20">
      <c r="A42" s="15"/>
      <c r="B42" s="8">
        <v>5</v>
      </c>
      <c r="C42" s="7">
        <v>2.7356975641844179</v>
      </c>
      <c r="D42" s="26">
        <f t="shared" si="0"/>
        <v>2.8453272405877623</v>
      </c>
      <c r="E42" s="1">
        <v>31</v>
      </c>
      <c r="F42" s="34"/>
      <c r="J42" s="5"/>
      <c r="L42" s="4"/>
    </row>
    <row r="43" spans="1:20">
      <c r="A43" s="15"/>
      <c r="B43" s="8">
        <v>6</v>
      </c>
      <c r="C43" s="7">
        <v>2.6787442418611853</v>
      </c>
      <c r="D43" s="26">
        <f t="shared" si="0"/>
        <v>2.872437057408602</v>
      </c>
      <c r="E43" s="1">
        <v>30</v>
      </c>
      <c r="F43" s="34"/>
      <c r="J43" s="5"/>
      <c r="L43" s="4"/>
    </row>
    <row r="44" spans="1:20">
      <c r="A44" s="15"/>
      <c r="B44" s="8">
        <v>7</v>
      </c>
      <c r="C44" s="7">
        <v>2.8336787464409539</v>
      </c>
      <c r="D44" s="26">
        <f t="shared" si="0"/>
        <v>2.9064381914698272</v>
      </c>
      <c r="E44" s="1">
        <v>31</v>
      </c>
      <c r="F44" s="34"/>
      <c r="J44" s="5"/>
      <c r="L44" s="4"/>
    </row>
    <row r="45" spans="1:20">
      <c r="A45" s="15"/>
      <c r="B45" s="8">
        <v>8</v>
      </c>
      <c r="C45" s="7">
        <v>2.8524091424363682</v>
      </c>
      <c r="D45" s="26">
        <f t="shared" si="0"/>
        <v>2.9490807414384315</v>
      </c>
      <c r="E45" s="1">
        <v>31</v>
      </c>
      <c r="F45" s="34"/>
      <c r="J45" s="5"/>
      <c r="L45" s="4"/>
    </row>
    <row r="46" spans="1:20">
      <c r="A46" s="15"/>
      <c r="B46" s="8">
        <v>9</v>
      </c>
      <c r="C46" s="7">
        <v>2.9703162262248677</v>
      </c>
      <c r="D46" s="26">
        <f t="shared" si="0"/>
        <v>2.9913301852678762</v>
      </c>
      <c r="E46" s="1">
        <v>30</v>
      </c>
      <c r="F46" s="34"/>
      <c r="J46" s="5"/>
      <c r="L46" s="4"/>
    </row>
    <row r="47" spans="1:20">
      <c r="A47" s="15"/>
      <c r="B47" s="8">
        <v>10</v>
      </c>
      <c r="C47" s="7">
        <v>2.9487938075330042</v>
      </c>
      <c r="D47" s="26">
        <f t="shared" si="0"/>
        <v>3.031000275448414</v>
      </c>
      <c r="E47" s="1">
        <v>31</v>
      </c>
      <c r="F47" s="34"/>
      <c r="J47" s="5"/>
      <c r="L47" s="4"/>
    </row>
    <row r="48" spans="1:20">
      <c r="A48" s="15"/>
      <c r="B48" s="8">
        <v>11</v>
      </c>
      <c r="C48" s="7">
        <v>2.9941572684744839</v>
      </c>
      <c r="D48" s="26">
        <f t="shared" si="0"/>
        <v>3.075062848630544</v>
      </c>
      <c r="E48" s="1">
        <v>30</v>
      </c>
      <c r="F48" s="34"/>
      <c r="J48" s="5"/>
      <c r="L48" s="4"/>
    </row>
    <row r="49" spans="1:12" ht="15.75" thickBot="1">
      <c r="A49" s="15"/>
      <c r="B49" s="8">
        <v>12</v>
      </c>
      <c r="C49" s="7">
        <v>3.0693069306930694</v>
      </c>
      <c r="D49" s="28">
        <f t="shared" si="0"/>
        <v>3.1223028334497185</v>
      </c>
      <c r="E49" s="20">
        <v>31</v>
      </c>
      <c r="F49" s="35"/>
      <c r="J49" s="5"/>
      <c r="L49" s="4"/>
    </row>
    <row r="50" spans="1:12">
      <c r="A50" s="14">
        <v>2013</v>
      </c>
      <c r="B50" s="12">
        <v>1</v>
      </c>
      <c r="C50" s="13">
        <v>3.3291114575214338</v>
      </c>
      <c r="D50" s="26">
        <f t="shared" si="0"/>
        <v>3.167696866162947</v>
      </c>
      <c r="E50">
        <v>31</v>
      </c>
      <c r="F50" s="25">
        <f t="shared" si="1"/>
        <v>3.3686221802698677</v>
      </c>
    </row>
    <row r="51" spans="1:12">
      <c r="A51" s="15"/>
      <c r="B51" s="8">
        <v>2</v>
      </c>
      <c r="C51" s="7">
        <v>3.4613547059798555</v>
      </c>
      <c r="D51" s="26">
        <f t="shared" si="0"/>
        <v>3.2116156745108935</v>
      </c>
      <c r="E51">
        <v>28</v>
      </c>
      <c r="F51" s="4"/>
    </row>
    <row r="52" spans="1:12">
      <c r="A52" s="15"/>
      <c r="B52" s="8">
        <v>3</v>
      </c>
      <c r="C52" s="7">
        <v>3.4336923806482207</v>
      </c>
      <c r="D52" s="26">
        <f t="shared" si="0"/>
        <v>3.2530991204325836</v>
      </c>
      <c r="E52">
        <v>31</v>
      </c>
      <c r="F52" s="4"/>
    </row>
    <row r="53" spans="1:12">
      <c r="A53" s="15"/>
      <c r="B53" s="8">
        <v>4</v>
      </c>
      <c r="C53" s="7">
        <v>3.3085771985618164</v>
      </c>
      <c r="D53" s="26">
        <f t="shared" si="0"/>
        <v>3.2920418799778162</v>
      </c>
      <c r="E53">
        <v>30</v>
      </c>
      <c r="F53" s="4"/>
    </row>
    <row r="54" spans="1:12">
      <c r="A54" s="15"/>
      <c r="B54" s="8">
        <v>5</v>
      </c>
      <c r="C54" s="7">
        <v>3.3055265901981232</v>
      </c>
      <c r="D54" s="26">
        <f t="shared" si="0"/>
        <v>3.3305178812631118</v>
      </c>
      <c r="E54">
        <v>31</v>
      </c>
      <c r="F54" s="4"/>
    </row>
    <row r="55" spans="1:12">
      <c r="A55" s="15"/>
      <c r="B55" s="8">
        <v>6</v>
      </c>
      <c r="C55" s="7">
        <v>3.2426748515076591</v>
      </c>
      <c r="D55" s="26">
        <f t="shared" si="0"/>
        <v>3.3688719950081447</v>
      </c>
      <c r="E55">
        <v>30</v>
      </c>
      <c r="F55" s="4"/>
    </row>
    <row r="56" spans="1:12">
      <c r="A56" s="15"/>
      <c r="B56" s="8">
        <v>7</v>
      </c>
      <c r="C56" s="7">
        <v>3.3592049219119735</v>
      </c>
      <c r="D56" s="26">
        <f t="shared" si="0"/>
        <v>3.3987601686856923</v>
      </c>
      <c r="E56">
        <v>31</v>
      </c>
      <c r="F56" s="4"/>
    </row>
    <row r="57" spans="1:12">
      <c r="A57" s="15"/>
      <c r="B57" s="8">
        <v>8</v>
      </c>
      <c r="C57" s="7">
        <v>3.3809343673160583</v>
      </c>
      <c r="D57" s="26">
        <f t="shared" si="0"/>
        <v>3.4176216620181314</v>
      </c>
      <c r="E57">
        <v>31</v>
      </c>
      <c r="F57" s="4"/>
    </row>
    <row r="58" spans="1:12">
      <c r="A58" s="15"/>
      <c r="B58" s="8">
        <v>9</v>
      </c>
      <c r="C58" s="7">
        <v>3.4373937034657396</v>
      </c>
      <c r="D58" s="26">
        <f t="shared" si="0"/>
        <v>3.4348428389719738</v>
      </c>
      <c r="E58">
        <v>30</v>
      </c>
      <c r="F58" s="4"/>
    </row>
    <row r="59" spans="1:12">
      <c r="A59" s="15"/>
      <c r="B59" s="8">
        <v>10</v>
      </c>
      <c r="C59" s="7">
        <v>3.4163425593777141</v>
      </c>
      <c r="D59" s="26">
        <f t="shared" si="0"/>
        <v>3.4552956364285259</v>
      </c>
      <c r="E59">
        <v>31</v>
      </c>
      <c r="F59" s="4"/>
    </row>
    <row r="60" spans="1:12">
      <c r="A60" s="15"/>
      <c r="B60" s="8">
        <v>11</v>
      </c>
      <c r="C60" s="7">
        <v>3.4500325474768632</v>
      </c>
      <c r="D60" s="26">
        <f t="shared" si="0"/>
        <v>3.4714402629133101</v>
      </c>
      <c r="E60">
        <v>30</v>
      </c>
      <c r="F60" s="4"/>
    </row>
    <row r="61" spans="1:12" ht="15.75" thickBot="1">
      <c r="A61" s="16"/>
      <c r="B61" s="10">
        <v>12</v>
      </c>
      <c r="C61" s="11">
        <v>3.5339303815714831</v>
      </c>
      <c r="D61" s="26">
        <f t="shared" si="0"/>
        <v>3.48054185659376</v>
      </c>
      <c r="E61">
        <v>31</v>
      </c>
      <c r="F61" s="4"/>
    </row>
    <row r="62" spans="1:12">
      <c r="A62" s="15">
        <v>2014</v>
      </c>
      <c r="B62" s="8">
        <v>1</v>
      </c>
      <c r="C62" s="7">
        <v>3.5818041749041662</v>
      </c>
      <c r="D62" s="27">
        <f t="shared" si="0"/>
        <v>3.4884189749556489</v>
      </c>
      <c r="E62" s="19">
        <v>31</v>
      </c>
      <c r="F62" s="33">
        <f t="shared" si="1"/>
        <v>3.4613662523968749</v>
      </c>
    </row>
    <row r="63" spans="1:12">
      <c r="A63" s="15"/>
      <c r="B63" s="8">
        <v>2</v>
      </c>
      <c r="C63" s="7">
        <v>3.6613378285756628</v>
      </c>
      <c r="D63" s="26">
        <f t="shared" si="0"/>
        <v>3.4946897712847953</v>
      </c>
      <c r="E63" s="1">
        <v>28</v>
      </c>
      <c r="F63" s="34"/>
    </row>
    <row r="64" spans="1:12">
      <c r="A64" s="15"/>
      <c r="B64" s="8">
        <v>3</v>
      </c>
      <c r="C64" s="7">
        <v>3.6470175049446385</v>
      </c>
      <c r="D64" s="26">
        <f t="shared" si="0"/>
        <v>3.496581072257249</v>
      </c>
      <c r="E64" s="1">
        <v>31</v>
      </c>
      <c r="F64" s="34"/>
    </row>
    <row r="65" spans="1:6">
      <c r="A65" s="15"/>
      <c r="B65" s="8">
        <v>4</v>
      </c>
      <c r="C65" s="7">
        <v>3.5861192132226458</v>
      </c>
      <c r="D65" s="26">
        <f t="shared" si="0"/>
        <v>3.490066838958958</v>
      </c>
      <c r="E65" s="1">
        <v>30</v>
      </c>
      <c r="F65" s="34"/>
    </row>
    <row r="66" spans="1:6">
      <c r="A66" s="15"/>
      <c r="B66" s="8">
        <v>5</v>
      </c>
      <c r="C66" s="7">
        <v>3.4154556111721033</v>
      </c>
      <c r="D66" s="26">
        <f t="shared" si="0"/>
        <v>3.4776003483843461</v>
      </c>
      <c r="E66" s="1">
        <v>31</v>
      </c>
      <c r="F66" s="34"/>
    </row>
    <row r="67" spans="1:6">
      <c r="A67" s="15"/>
      <c r="B67" s="8">
        <v>6</v>
      </c>
      <c r="C67" s="7">
        <v>3.35118407886447</v>
      </c>
      <c r="D67" s="26">
        <f t="shared" si="0"/>
        <v>3.4623084210961652</v>
      </c>
      <c r="E67" s="1">
        <v>30</v>
      </c>
      <c r="F67" s="34"/>
    </row>
    <row r="68" spans="1:6">
      <c r="A68" s="15"/>
      <c r="B68" s="8">
        <v>7</v>
      </c>
      <c r="C68" s="7">
        <v>3.4397465352404946</v>
      </c>
      <c r="D68" s="26">
        <f t="shared" si="0"/>
        <v>3.4448776498724789</v>
      </c>
      <c r="E68" s="1">
        <v>31</v>
      </c>
      <c r="F68" s="34"/>
    </row>
    <row r="69" spans="1:6">
      <c r="A69" s="15"/>
      <c r="B69" s="8">
        <v>8</v>
      </c>
      <c r="C69" s="7">
        <v>3.4508918658870549</v>
      </c>
      <c r="D69" s="26">
        <f t="shared" si="0"/>
        <v>3.4196602564934708</v>
      </c>
      <c r="E69" s="1">
        <v>31</v>
      </c>
      <c r="F69" s="34"/>
    </row>
    <row r="70" spans="1:6">
      <c r="A70" s="15"/>
      <c r="B70" s="8">
        <v>9</v>
      </c>
      <c r="C70" s="7">
        <v>3.4128274282336424</v>
      </c>
      <c r="D70" s="26">
        <f t="shared" si="0"/>
        <v>3.3837631519035236</v>
      </c>
      <c r="E70" s="1">
        <v>30</v>
      </c>
      <c r="F70" s="34"/>
    </row>
    <row r="71" spans="1:6">
      <c r="A71" s="15"/>
      <c r="B71" s="8">
        <v>10</v>
      </c>
      <c r="C71" s="7">
        <v>3.2845672354508331</v>
      </c>
      <c r="D71" s="26">
        <f t="shared" si="0"/>
        <v>3.3423960741361194</v>
      </c>
      <c r="E71" s="1">
        <v>31</v>
      </c>
      <c r="F71" s="34"/>
    </row>
    <row r="72" spans="1:6">
      <c r="A72" s="15"/>
      <c r="B72" s="8">
        <v>11</v>
      </c>
      <c r="C72" s="7">
        <v>3.2826120976130642</v>
      </c>
      <c r="D72" s="26">
        <f t="shared" si="0"/>
        <v>3.2982556178386684</v>
      </c>
      <c r="E72" s="1">
        <v>30</v>
      </c>
      <c r="F72" s="34"/>
    </row>
    <row r="73" spans="1:6" ht="15.75" thickBot="1">
      <c r="A73" s="15"/>
      <c r="B73" s="8">
        <v>12</v>
      </c>
      <c r="C73" s="7">
        <v>3.3343445765189337</v>
      </c>
      <c r="D73" s="28">
        <f t="shared" ref="D73:D104" si="2">0.5*((SUM(C67:C78)/12)+(SUM(C68:C79)/12))</f>
        <v>3.2521756964018329</v>
      </c>
      <c r="E73" s="20">
        <v>31</v>
      </c>
      <c r="F73" s="35"/>
    </row>
    <row r="74" spans="1:6">
      <c r="A74" s="14">
        <v>2015</v>
      </c>
      <c r="B74" s="12">
        <v>1</v>
      </c>
      <c r="C74" s="13">
        <v>3.3630514705882355</v>
      </c>
      <c r="D74" s="26">
        <f t="shared" si="2"/>
        <v>3.2046977249895345</v>
      </c>
      <c r="E74">
        <v>31</v>
      </c>
      <c r="F74" s="25">
        <f t="shared" si="1"/>
        <v>2.9144678727785527</v>
      </c>
    </row>
    <row r="75" spans="1:6">
      <c r="A75" s="15"/>
      <c r="B75" s="8">
        <v>2</v>
      </c>
      <c r="C75" s="7">
        <v>3.2748730917954076</v>
      </c>
      <c r="D75" s="26">
        <f t="shared" si="2"/>
        <v>3.1521332829848503</v>
      </c>
      <c r="E75">
        <v>28</v>
      </c>
      <c r="F75" s="4"/>
    </row>
    <row r="76" spans="1:6">
      <c r="A76" s="15"/>
      <c r="B76" s="8">
        <v>3</v>
      </c>
      <c r="C76" s="7">
        <v>3.1719517315661681</v>
      </c>
      <c r="D76" s="26">
        <f t="shared" si="2"/>
        <v>3.0927631621263738</v>
      </c>
      <c r="E76">
        <v>31</v>
      </c>
      <c r="F76" s="4"/>
    </row>
    <row r="77" spans="1:6">
      <c r="A77" s="15"/>
      <c r="B77" s="8">
        <v>4</v>
      </c>
      <c r="C77" s="7">
        <v>3.0683751201834184</v>
      </c>
      <c r="D77" s="26">
        <f t="shared" si="2"/>
        <v>3.0347026662772327</v>
      </c>
      <c r="E77">
        <v>30</v>
      </c>
      <c r="F77" s="4"/>
    </row>
    <row r="78" spans="1:6">
      <c r="A78" s="15"/>
      <c r="B78" s="8">
        <v>5</v>
      </c>
      <c r="C78" s="7">
        <v>2.8738287530725017</v>
      </c>
      <c r="D78" s="26">
        <f t="shared" si="2"/>
        <v>2.9768134650036511</v>
      </c>
      <c r="E78">
        <v>31</v>
      </c>
      <c r="F78" s="4"/>
    </row>
    <row r="79" spans="1:6">
      <c r="A79" s="15"/>
      <c r="B79" s="8">
        <v>6</v>
      </c>
      <c r="C79" s="7">
        <v>2.7868928224800111</v>
      </c>
      <c r="D79" s="26">
        <f t="shared" si="2"/>
        <v>2.9166573173908761</v>
      </c>
      <c r="E79">
        <v>30</v>
      </c>
      <c r="F79" s="4"/>
    </row>
    <row r="80" spans="1:6">
      <c r="A80" s="15"/>
      <c r="B80" s="8">
        <v>7</v>
      </c>
      <c r="C80" s="7">
        <v>2.8645664777297988</v>
      </c>
      <c r="D80" s="26">
        <f t="shared" si="2"/>
        <v>2.858332132771416</v>
      </c>
      <c r="E80">
        <v>31</v>
      </c>
      <c r="F80" s="4"/>
    </row>
    <row r="81" spans="1:6">
      <c r="A81" s="15"/>
      <c r="B81" s="8">
        <v>8</v>
      </c>
      <c r="C81" s="7">
        <v>2.7645253152853289</v>
      </c>
      <c r="D81" s="26">
        <f t="shared" si="2"/>
        <v>2.8010439730855334</v>
      </c>
      <c r="E81">
        <v>31</v>
      </c>
      <c r="F81" s="4"/>
    </row>
    <row r="82" spans="1:6">
      <c r="A82" s="15"/>
      <c r="B82" s="8">
        <v>9</v>
      </c>
      <c r="C82" s="7">
        <v>2.6743110782319217</v>
      </c>
      <c r="D82" s="26">
        <f t="shared" si="2"/>
        <v>2.7445762582089088</v>
      </c>
      <c r="E82">
        <v>30</v>
      </c>
      <c r="F82" s="4"/>
    </row>
    <row r="83" spans="1:6">
      <c r="A83" s="15"/>
      <c r="B83" s="8">
        <v>10</v>
      </c>
      <c r="C83" s="7">
        <v>2.6296316850731634</v>
      </c>
      <c r="D83" s="26">
        <f t="shared" si="2"/>
        <v>2.6836444863298006</v>
      </c>
      <c r="E83">
        <v>31</v>
      </c>
      <c r="F83" s="4"/>
    </row>
    <row r="84" spans="1:6">
      <c r="A84" s="15"/>
      <c r="B84" s="8">
        <v>11</v>
      </c>
      <c r="C84" s="7">
        <v>2.5482068174247754</v>
      </c>
      <c r="D84" s="26">
        <f t="shared" si="2"/>
        <v>2.6194605183709356</v>
      </c>
      <c r="E84">
        <v>30</v>
      </c>
      <c r="F84" s="4"/>
    </row>
    <row r="85" spans="1:6" ht="15.75" thickBot="1">
      <c r="A85" s="16"/>
      <c r="B85" s="10">
        <v>12</v>
      </c>
      <c r="C85" s="11">
        <v>2.6250023140006293</v>
      </c>
      <c r="D85" s="26">
        <f t="shared" si="2"/>
        <v>2.5572210067338506</v>
      </c>
      <c r="E85">
        <v>31</v>
      </c>
      <c r="F85" s="4"/>
    </row>
    <row r="86" spans="1:6">
      <c r="A86" s="29">
        <v>2016</v>
      </c>
      <c r="B86" s="8">
        <v>1</v>
      </c>
      <c r="C86" s="7">
        <v>2.6725893022394964</v>
      </c>
      <c r="D86" s="27">
        <f t="shared" si="2"/>
        <v>2.4955628407156478</v>
      </c>
      <c r="E86" s="19">
        <v>31</v>
      </c>
      <c r="F86" s="33">
        <f t="shared" ref="F86:F98" si="3">((SUM(C85:C86)*E86/2)+(SUM(C86:C87)*E87/2)+(SUM(C87:C88)*E88/2)+(SUM(C88:C89)*E89/2)+(SUM(C89:C90)*E90/2)+(SUM(C90:C91)*E91/2)+(SUM(C91:C92)*E92/2)+(SUM(C92:C93)*E93/2)+(SUM(C93:C94)*E94/2)+(SUM(C94:C95)*E95/2)+(SUM(C95:C96)*E96/2)+(SUM(C96:C97)*E97/2))/(SUM(E86:E97))</f>
        <v>2.1819989132096378</v>
      </c>
    </row>
    <row r="87" spans="1:6">
      <c r="A87" s="15"/>
      <c r="B87" s="8">
        <v>2</v>
      </c>
      <c r="C87" s="7">
        <v>2.5904194276829675</v>
      </c>
      <c r="D87" s="26">
        <f t="shared" si="2"/>
        <v>2.4363031587536206</v>
      </c>
      <c r="E87" s="1">
        <v>29</v>
      </c>
      <c r="F87" s="34"/>
    </row>
    <row r="88" spans="1:6">
      <c r="A88" s="15"/>
      <c r="B88" s="8">
        <v>3</v>
      </c>
      <c r="C88" s="7">
        <v>2.5011802386396242</v>
      </c>
      <c r="D88" s="26">
        <f t="shared" si="2"/>
        <v>2.3765975141985356</v>
      </c>
      <c r="E88" s="1">
        <v>31</v>
      </c>
      <c r="F88" s="34"/>
    </row>
    <row r="89" spans="1:6">
      <c r="A89" s="15"/>
      <c r="B89" s="8">
        <v>4</v>
      </c>
      <c r="C89" s="7">
        <v>2.2767840880113654</v>
      </c>
      <c r="D89" s="26">
        <f t="shared" si="2"/>
        <v>2.3133183936319965</v>
      </c>
      <c r="E89" s="1">
        <v>30</v>
      </c>
      <c r="F89" s="34"/>
    </row>
    <row r="90" spans="1:6">
      <c r="A90" s="15"/>
      <c r="B90" s="8">
        <v>5</v>
      </c>
      <c r="C90" s="7">
        <v>2.1250045542317921</v>
      </c>
      <c r="D90" s="26">
        <f t="shared" si="2"/>
        <v>2.2489574578456013</v>
      </c>
      <c r="E90" s="1">
        <v>31</v>
      </c>
      <c r="F90" s="34"/>
    </row>
    <row r="91" spans="1:6">
      <c r="A91" s="15"/>
      <c r="B91" s="8">
        <v>6</v>
      </c>
      <c r="C91" s="7">
        <v>2.0419687420306749</v>
      </c>
      <c r="D91" s="26">
        <f t="shared" si="2"/>
        <v>2.1832435974731617</v>
      </c>
      <c r="E91" s="1">
        <v>30</v>
      </c>
      <c r="F91" s="34"/>
    </row>
    <row r="92" spans="1:6">
      <c r="A92" s="15"/>
      <c r="B92" s="8">
        <v>7</v>
      </c>
      <c r="C92" s="7">
        <v>2.1296945737422686</v>
      </c>
      <c r="D92" s="26">
        <f t="shared" si="2"/>
        <v>2.1149395210703528</v>
      </c>
      <c r="E92" s="1">
        <v>31</v>
      </c>
      <c r="F92" s="34"/>
    </row>
    <row r="93" spans="1:6">
      <c r="A93" s="15"/>
      <c r="B93" s="8">
        <v>8</v>
      </c>
      <c r="C93" s="7">
        <v>2.0771648521842119</v>
      </c>
      <c r="D93" s="26">
        <f t="shared" si="2"/>
        <v>2.0459195775092702</v>
      </c>
      <c r="E93" s="1">
        <v>31</v>
      </c>
      <c r="F93" s="34"/>
    </row>
    <row r="94" spans="1:6">
      <c r="A94" s="15"/>
      <c r="B94" s="8">
        <v>9</v>
      </c>
      <c r="C94" s="7">
        <v>1.9287360720110058</v>
      </c>
      <c r="D94" s="26">
        <f t="shared" si="2"/>
        <v>1.9770482203275952</v>
      </c>
      <c r="E94" s="1">
        <v>30</v>
      </c>
      <c r="F94" s="34"/>
    </row>
    <row r="95" spans="1:6">
      <c r="A95" s="15"/>
      <c r="B95" s="8">
        <v>10</v>
      </c>
      <c r="C95" s="7">
        <v>1.8565077976971287</v>
      </c>
      <c r="D95" s="26">
        <f t="shared" si="2"/>
        <v>1.9114343353985648</v>
      </c>
      <c r="E95" s="1">
        <v>31</v>
      </c>
      <c r="F95" s="34"/>
    </row>
    <row r="96" spans="1:6">
      <c r="A96" s="15"/>
      <c r="B96" s="8">
        <v>11</v>
      </c>
      <c r="C96" s="7">
        <v>1.77666824592733</v>
      </c>
      <c r="D96" s="26">
        <f t="shared" si="2"/>
        <v>1.8535830294653191</v>
      </c>
      <c r="E96" s="1">
        <v>30</v>
      </c>
      <c r="F96" s="34"/>
    </row>
    <row r="97" spans="1:6" ht="15.75" thickBot="1">
      <c r="A97" s="15"/>
      <c r="B97" s="8">
        <v>12</v>
      </c>
      <c r="C97" s="7">
        <v>1.8194082365595319</v>
      </c>
      <c r="D97" s="28">
        <f t="shared" si="2"/>
        <v>1.8016949233351611</v>
      </c>
      <c r="E97" s="20">
        <v>31</v>
      </c>
      <c r="F97" s="35"/>
    </row>
    <row r="98" spans="1:6">
      <c r="A98" s="14">
        <v>2017</v>
      </c>
      <c r="B98" s="12">
        <v>1</v>
      </c>
      <c r="C98" s="13">
        <v>1.8388855460131648</v>
      </c>
      <c r="D98" s="26">
        <f t="shared" si="2"/>
        <v>1.7526750895797112</v>
      </c>
      <c r="E98">
        <v>31</v>
      </c>
      <c r="F98" s="25">
        <f t="shared" si="3"/>
        <v>1.5439179646146479</v>
      </c>
    </row>
    <row r="99" spans="1:6">
      <c r="A99" s="15"/>
      <c r="B99" s="8">
        <v>2</v>
      </c>
      <c r="C99" s="7">
        <v>1.7676445384433062</v>
      </c>
      <c r="D99" s="26">
        <f t="shared" si="2"/>
        <v>1.7053098561585651</v>
      </c>
      <c r="E99">
        <v>28</v>
      </c>
    </row>
    <row r="100" spans="1:6">
      <c r="A100" s="15"/>
      <c r="B100" s="8">
        <v>3</v>
      </c>
      <c r="C100" s="7">
        <v>1.6710425555190898</v>
      </c>
      <c r="D100" s="26">
        <f t="shared" si="2"/>
        <v>1.6634027961730098</v>
      </c>
      <c r="E100">
        <v>31</v>
      </c>
    </row>
    <row r="101" spans="1:6">
      <c r="A101" s="15"/>
      <c r="B101" s="8">
        <v>4</v>
      </c>
      <c r="C101" s="7">
        <v>1.5321885328351774</v>
      </c>
      <c r="D101" s="26">
        <f t="shared" si="2"/>
        <v>1.624808909759347</v>
      </c>
      <c r="E101">
        <v>30</v>
      </c>
    </row>
    <row r="102" spans="1:6">
      <c r="A102" s="3"/>
      <c r="B102" s="8">
        <v>5</v>
      </c>
      <c r="C102" s="7">
        <v>1.481168767010087</v>
      </c>
      <c r="D102" s="26">
        <f t="shared" si="2"/>
        <v>1.5849213007071143</v>
      </c>
      <c r="E102">
        <v>31</v>
      </c>
    </row>
    <row r="103" spans="1:6">
      <c r="A103" s="3"/>
      <c r="B103" s="8">
        <v>6</v>
      </c>
      <c r="C103" s="7">
        <v>1.4404899821285844</v>
      </c>
      <c r="D103" s="26">
        <f t="shared" si="2"/>
        <v>1.5452696225409517</v>
      </c>
      <c r="E103">
        <v>30</v>
      </c>
    </row>
    <row r="104" spans="1:6">
      <c r="A104" s="3"/>
      <c r="B104" s="8">
        <v>7</v>
      </c>
      <c r="C104" s="7">
        <v>1.5546973235135622</v>
      </c>
      <c r="D104" s="23" t="s">
        <v>12</v>
      </c>
      <c r="E104">
        <v>31</v>
      </c>
    </row>
    <row r="105" spans="1:6">
      <c r="A105" s="3"/>
      <c r="B105" s="8">
        <v>8</v>
      </c>
      <c r="C105" s="7">
        <v>1.5153965003054148</v>
      </c>
      <c r="D105" s="23" t="s">
        <v>12</v>
      </c>
      <c r="E105">
        <v>31</v>
      </c>
    </row>
    <row r="106" spans="1:6">
      <c r="A106" s="3"/>
      <c r="B106" s="8">
        <v>9</v>
      </c>
      <c r="C106" s="7">
        <v>1.4847349842364796</v>
      </c>
      <c r="D106" s="23" t="s">
        <v>12</v>
      </c>
      <c r="E106">
        <v>30</v>
      </c>
    </row>
    <row r="107" spans="1:6">
      <c r="A107" s="3"/>
      <c r="B107" s="8">
        <v>10</v>
      </c>
      <c r="C107" s="7">
        <v>1.3742556115437472</v>
      </c>
      <c r="D107" s="23" t="s">
        <v>12</v>
      </c>
      <c r="E107">
        <v>31</v>
      </c>
    </row>
    <row r="108" spans="1:6">
      <c r="A108" s="3"/>
      <c r="B108" s="8">
        <v>11</v>
      </c>
      <c r="C108" s="7">
        <v>1.3016178148271247</v>
      </c>
      <c r="D108" s="23" t="s">
        <v>12</v>
      </c>
      <c r="E108" s="1">
        <v>30</v>
      </c>
      <c r="F108" s="1"/>
    </row>
    <row r="109" spans="1:6" ht="15.75" thickBot="1">
      <c r="A109" s="9"/>
      <c r="B109" s="10">
        <v>12</v>
      </c>
      <c r="C109" s="11">
        <v>1.3428183916718315</v>
      </c>
      <c r="D109" s="24" t="s">
        <v>12</v>
      </c>
      <c r="E109" s="20">
        <v>31</v>
      </c>
      <c r="F109" s="20"/>
    </row>
    <row r="110" spans="1:6">
      <c r="A110" t="s">
        <v>7</v>
      </c>
    </row>
    <row r="111" spans="1:6">
      <c r="A111" s="36" t="s">
        <v>17</v>
      </c>
      <c r="B111" s="36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Procházková Eva Ing (MPSV)</dc:creator>
  <cp:lastModifiedBy>Michael Krčmář</cp:lastModifiedBy>
  <dcterms:created xsi:type="dcterms:W3CDTF">2013-01-16T08:24:11Z</dcterms:created>
  <dcterms:modified xsi:type="dcterms:W3CDTF">2019-08-27T11:48:21Z</dcterms:modified>
</cp:coreProperties>
</file>